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090" windowHeight="6915" tabRatio="845" firstSheet="2" activeTab="6"/>
  </bookViews>
  <sheets>
    <sheet name="Cover" sheetId="1" r:id="rId1"/>
    <sheet name="Notes to IFS-31.12.04" sheetId="2" r:id="rId2"/>
    <sheet name="Condensed BS-3.12.04" sheetId="3" r:id="rId3"/>
    <sheet name="Condensed Equity ste-31.12.04" sheetId="4" r:id="rId4"/>
    <sheet name="KLSE-Qtrly Notes-31.12.04" sheetId="5" r:id="rId5"/>
    <sheet name="Condensed CFS-31.12.04" sheetId="6" r:id="rId6"/>
    <sheet name="Condensed PL-31.12.04" sheetId="7" r:id="rId7"/>
  </sheets>
  <externalReferences>
    <externalReference r:id="rId10"/>
  </externalReferences>
  <definedNames>
    <definedName name="_xlnm.Print_Area" localSheetId="5">'Condensed CFS-31.12.04'!$A$1:$L$45</definedName>
  </definedNames>
  <calcPr fullCalcOnLoad="1"/>
</workbook>
</file>

<file path=xl/sharedStrings.xml><?xml version="1.0" encoding="utf-8"?>
<sst xmlns="http://schemas.openxmlformats.org/spreadsheetml/2006/main" count="449" uniqueCount="310">
  <si>
    <t>Group share of associates tax</t>
  </si>
  <si>
    <t>Total Borrowings for trade purpose</t>
  </si>
  <si>
    <t>Off Balance sheet financial instruments</t>
  </si>
  <si>
    <t>Dividend</t>
  </si>
  <si>
    <t>dividend</t>
  </si>
  <si>
    <t>Type</t>
  </si>
  <si>
    <t>Rate</t>
  </si>
  <si>
    <t>Payment date</t>
  </si>
  <si>
    <t>The effective tax rate is lower than the statutory rate is mainly due to availability of tax incentives.</t>
  </si>
  <si>
    <t>Sales</t>
  </si>
  <si>
    <t>Activities:</t>
  </si>
  <si>
    <t xml:space="preserve">     1.4.2003 to</t>
  </si>
  <si>
    <t xml:space="preserve">   Marine product manufacturing (MPM)</t>
  </si>
  <si>
    <t>Revenue</t>
  </si>
  <si>
    <t>a.</t>
  </si>
  <si>
    <t>b.</t>
  </si>
  <si>
    <t>c.</t>
  </si>
  <si>
    <t xml:space="preserve">   Cash and fixed deposits</t>
  </si>
  <si>
    <t>Intangible assets</t>
  </si>
  <si>
    <t>Profit Forecast</t>
  </si>
  <si>
    <t>No profit forecast was published during the period under review.</t>
  </si>
  <si>
    <t>Tax expense</t>
  </si>
  <si>
    <t>Unquoted investments and properties</t>
  </si>
  <si>
    <t>Quoted Investments</t>
  </si>
  <si>
    <t>Investment in quoted securities is analysed as:</t>
  </si>
  <si>
    <t>On an overall basis therefore, the group's performance varies seasonally.</t>
  </si>
  <si>
    <t>(1) marine products manufacturing activities are affected by monsoon in the 4th quarter.</t>
  </si>
  <si>
    <t xml:space="preserve">   Marine products manufacturing</t>
  </si>
  <si>
    <t xml:space="preserve">   Crude Palm Oil Milling</t>
  </si>
  <si>
    <t>(Previous corresponding period interim dividend paid is RM Nil)</t>
  </si>
  <si>
    <t>Earnings Per Share</t>
  </si>
  <si>
    <t>The calculations of basic earnings per share were as follows:</t>
  </si>
  <si>
    <t>Basis of preparation</t>
  </si>
  <si>
    <t>The interim financial report is unaudited and has been prepared in compliance with MASB 26, Interim Financial Report.</t>
  </si>
  <si>
    <t>The accounting policies and methods of computation adopted by the Group in this interim financial report are consistent with those adopted in the</t>
  </si>
  <si>
    <t>Seasonal or cyclical factors</t>
  </si>
  <si>
    <t>Unusual items</t>
  </si>
  <si>
    <t>There are no unusual items during the quarter under review.</t>
  </si>
  <si>
    <t>Debts and securities</t>
  </si>
  <si>
    <t>Dividend paid</t>
  </si>
  <si>
    <t>Ordinary shares:</t>
  </si>
  <si>
    <t>Segmental Information</t>
  </si>
  <si>
    <t>Property, plant and equipment</t>
  </si>
  <si>
    <t>The valuations of land and building have been brought forward, without amendment from the previous annual report.</t>
  </si>
  <si>
    <t>Changes in composition of the Group.</t>
  </si>
  <si>
    <t>Note</t>
  </si>
  <si>
    <t>Other investments</t>
  </si>
  <si>
    <t xml:space="preserve">   Inventories</t>
  </si>
  <si>
    <t xml:space="preserve">   Trade and other payables</t>
  </si>
  <si>
    <t xml:space="preserve">   Bills payable</t>
  </si>
  <si>
    <t xml:space="preserve">   Taxation</t>
  </si>
  <si>
    <t>Financed by:</t>
  </si>
  <si>
    <t>Capital and reserves</t>
  </si>
  <si>
    <t xml:space="preserve">   Share Capital</t>
  </si>
  <si>
    <t xml:space="preserve">   Reserves</t>
  </si>
  <si>
    <t xml:space="preserve">   Deferred taxation</t>
  </si>
  <si>
    <t xml:space="preserve">   Short term borrowings</t>
  </si>
  <si>
    <t>(2) crude palm oil milling activities are seasonally affected by monsoon resulting in low crops in the 2nd and 4th quarters.</t>
  </si>
  <si>
    <t>Operating Profit</t>
  </si>
  <si>
    <t>Share of profit of associate</t>
  </si>
  <si>
    <t>Profit Before Taxation</t>
  </si>
  <si>
    <t>Profit after taxation</t>
  </si>
  <si>
    <t>Less: Minority interests</t>
  </si>
  <si>
    <t>Less: Tax expense</t>
  </si>
  <si>
    <t>Net profit for the period</t>
  </si>
  <si>
    <t>NA</t>
  </si>
  <si>
    <t>Note: NA denotes "Not Applicable"</t>
  </si>
  <si>
    <t>Earnings per share:</t>
  </si>
  <si>
    <t xml:space="preserve">  Basic earnings per ordinary shares (sen)</t>
  </si>
  <si>
    <t xml:space="preserve">  Diluted earnings per ordinary shares (sen)</t>
  </si>
  <si>
    <t>Material changes in estimates</t>
  </si>
  <si>
    <t>There were no material changes in estimates during the quarter under review.</t>
  </si>
  <si>
    <t>NOTES TO THE INTERIM FINANCIAL REPORT</t>
  </si>
  <si>
    <t>A1</t>
  </si>
  <si>
    <t>A2</t>
  </si>
  <si>
    <t>The Audit Report of the Group's preceding financial statements was not qualified.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</si>
  <si>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</si>
  <si>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</si>
  <si>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</si>
  <si>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</si>
  <si>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</si>
  <si>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</si>
  <si>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</si>
  <si>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</si>
  <si>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</si>
  <si>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</si>
  <si>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Changes in Contingent Liabilities</t>
  </si>
  <si>
    <t xml:space="preserve">    Corporate guarantee given to secure </t>
  </si>
  <si>
    <t>RM' million</t>
  </si>
  <si>
    <t xml:space="preserve">PRECEDING </t>
  </si>
  <si>
    <t>TO-DATE</t>
  </si>
  <si>
    <t>Share</t>
  </si>
  <si>
    <t>Capital</t>
  </si>
  <si>
    <t>Movement for the period:</t>
  </si>
  <si>
    <t xml:space="preserve">    Net profit for the period</t>
  </si>
  <si>
    <t>The directors do not recommend any interim dividend for the quarter under review.</t>
  </si>
  <si>
    <t xml:space="preserve">The management considers that on a quarter to quarter basis, the demand and/or production of the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</si>
  <si>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</si>
  <si>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</si>
  <si>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>Non-distributable</t>
  </si>
  <si>
    <t>Distributable</t>
  </si>
  <si>
    <t>Retained profit</t>
  </si>
  <si>
    <t>Total</t>
  </si>
  <si>
    <t xml:space="preserve">    Dividends</t>
  </si>
  <si>
    <t>Share premium</t>
  </si>
  <si>
    <t>Net cash inflow from operating activities</t>
  </si>
  <si>
    <t>Net cash outflow from investing activities</t>
  </si>
  <si>
    <t>Net cash outflow from financing activities</t>
  </si>
  <si>
    <t>Review of performance for the current quarter and financial year to-date.</t>
  </si>
  <si>
    <t xml:space="preserve">   Shareholders' equity</t>
  </si>
  <si>
    <t>Status of Audit qualification</t>
  </si>
  <si>
    <t>Material subsequent Event</t>
  </si>
  <si>
    <t xml:space="preserve">     banking facilities granted to subsidiaries :</t>
  </si>
  <si>
    <t xml:space="preserve">    The Group enters into forward exchange contracts as a hedge for certain contracts that are confirmed. The purpose of such hedging is to minimise losses 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</si>
  <si>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</si>
  <si>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</si>
  <si>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>There were no material events subsequent to the end of current quarter that have not been reflected in the financial statements.</t>
  </si>
  <si>
    <t>CUMULATIVE QUARTERS</t>
  </si>
  <si>
    <t>CASH FLOW FROM OPERATING ACTIVITIES</t>
  </si>
  <si>
    <t>Tax paid</t>
  </si>
  <si>
    <t>CASH FLOW FROM FINANCING ACTIVITIES</t>
  </si>
  <si>
    <t xml:space="preserve">    These contracts are all short term in nature.</t>
  </si>
  <si>
    <t xml:space="preserve">Basic Earnings per share (sen) </t>
  </si>
  <si>
    <t>Dividends Paid/declared</t>
  </si>
  <si>
    <t>%</t>
  </si>
  <si>
    <t>change</t>
  </si>
  <si>
    <t>(These figures have not been audited)</t>
  </si>
  <si>
    <t>2003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</si>
  <si>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</si>
  <si>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</si>
  <si>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</si>
  <si>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</si>
  <si>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</si>
  <si>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</si>
  <si>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</si>
  <si>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</si>
  <si>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</si>
  <si>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</si>
  <si>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</si>
  <si>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</si>
  <si>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</si>
  <si>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</si>
  <si>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</si>
  <si>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 xml:space="preserve">  Bank overdraft-short term (secured)</t>
  </si>
  <si>
    <t xml:space="preserve">  Bank overdraft-short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</si>
  <si>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</si>
  <si>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</si>
  <si>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</si>
  <si>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</si>
  <si>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</si>
  <si>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</si>
  <si>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</si>
  <si>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 xml:space="preserve">  HP Creditors-short term (unsecured)</t>
  </si>
  <si>
    <t>c</t>
  </si>
  <si>
    <t>quarters</t>
  </si>
  <si>
    <t>corresponding quarters</t>
  </si>
  <si>
    <t xml:space="preserve">Cumulative </t>
  </si>
  <si>
    <t xml:space="preserve">Current </t>
  </si>
  <si>
    <t>Last year</t>
  </si>
  <si>
    <t>last year</t>
  </si>
  <si>
    <t xml:space="preserve"> Current quarter</t>
  </si>
  <si>
    <t xml:space="preserve"> Preceding quarter </t>
  </si>
  <si>
    <t xml:space="preserve">  Cost:</t>
  </si>
  <si>
    <t xml:space="preserve">  Book Value:</t>
  </si>
  <si>
    <t xml:space="preserve">  Market Value:</t>
  </si>
  <si>
    <t>Changes in Material Litigation</t>
  </si>
  <si>
    <t xml:space="preserve">    There was no changes in material litigation at the date of this report.</t>
  </si>
  <si>
    <t xml:space="preserve">Borrowings </t>
  </si>
  <si>
    <t xml:space="preserve">   Other receivables</t>
  </si>
  <si>
    <t xml:space="preserve">   Trade receivables</t>
  </si>
  <si>
    <t xml:space="preserve">   Long term borrowings</t>
  </si>
  <si>
    <t>Review of current quarter performance with the preceding quarter.</t>
  </si>
  <si>
    <t>Dividend No.</t>
  </si>
  <si>
    <t>Financial</t>
  </si>
  <si>
    <t>year</t>
  </si>
  <si>
    <t>Dividend paid and declared since listing and up to the date of this report.</t>
  </si>
  <si>
    <t>5% per share less tax</t>
  </si>
  <si>
    <t>Final dividend</t>
  </si>
  <si>
    <t>7% per share less tax</t>
  </si>
  <si>
    <t>5% per share tax exempt</t>
  </si>
  <si>
    <t xml:space="preserve">Interim </t>
  </si>
  <si>
    <t>corresponding</t>
  </si>
  <si>
    <t>quarter</t>
  </si>
  <si>
    <t>(Incorporated in Malaysia)</t>
  </si>
  <si>
    <t>INDIVIDUAL QUARTER</t>
  </si>
  <si>
    <t>CURRENT</t>
  </si>
  <si>
    <t>YEAR</t>
  </si>
  <si>
    <t>CORRESPONDING</t>
  </si>
  <si>
    <t>RM'000</t>
  </si>
  <si>
    <t>(a)</t>
  </si>
  <si>
    <t>Turnover</t>
  </si>
  <si>
    <t>(b)</t>
  </si>
  <si>
    <t>Depreciation and amortisation</t>
  </si>
  <si>
    <t>1.4.2003 TO</t>
  </si>
  <si>
    <t>PRECEDING</t>
  </si>
  <si>
    <t>Current Assets</t>
  </si>
  <si>
    <t>Current Liabilities</t>
  </si>
  <si>
    <t>Net Current Assets</t>
  </si>
  <si>
    <t>Others</t>
  </si>
  <si>
    <t>Minority Interests</t>
  </si>
  <si>
    <t>2002</t>
  </si>
  <si>
    <t>2001</t>
  </si>
  <si>
    <t xml:space="preserve">   Crude Palm Oil Milling (CPOM)</t>
  </si>
  <si>
    <t>12% per share less tax</t>
  </si>
  <si>
    <t xml:space="preserve">   Reserve arising on consolidation</t>
  </si>
  <si>
    <t>Interest expense</t>
  </si>
  <si>
    <t>Cumulative</t>
  </si>
  <si>
    <t>Interest income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</si>
  <si>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</si>
  <si>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Profit before tax</t>
  </si>
  <si>
    <t xml:space="preserve">   Total</t>
  </si>
  <si>
    <t>There were no sales or purchase of quoted investment for the quarter under review.</t>
  </si>
  <si>
    <t>Net profit attributable to ordinary shareholders(RM'000)</t>
  </si>
  <si>
    <t>Number of ordinary shares in issue ('000)</t>
  </si>
  <si>
    <t>31.3.2004</t>
  </si>
  <si>
    <t>Corporate Proposals</t>
  </si>
  <si>
    <t xml:space="preserve">    There was no corporate proposal announced but not completed at the date of issue of this report.</t>
  </si>
  <si>
    <t>At 1.4.03</t>
  </si>
  <si>
    <t>.</t>
  </si>
  <si>
    <t>Certain segment of the Group's business are affected by cyclical factors.</t>
  </si>
  <si>
    <t xml:space="preserve">          At 31.3.2004</t>
  </si>
  <si>
    <t>The interim financial report should be read in conjunction with the audited financial statements of the Group for the year ended 31 March 2004.</t>
  </si>
  <si>
    <t>financial statements for the year ended 31 March 2004.</t>
  </si>
  <si>
    <t>Group's products for each of the three core activities varies and the variation in each quarters were as follows:</t>
  </si>
  <si>
    <t>(3) integrated livestock farming activities are not significantly affected in any of the quarters.</t>
  </si>
  <si>
    <t xml:space="preserve">  Final paid :  2004 (12% less tax)     </t>
  </si>
  <si>
    <t xml:space="preserve">   Integrated Livestock Farming</t>
  </si>
  <si>
    <t>There were no changes in the composition of the Group in the current quarter.</t>
  </si>
  <si>
    <t>At</t>
  </si>
  <si>
    <t>Investment in Associates</t>
  </si>
  <si>
    <t>Long Term and deferred liabilities</t>
  </si>
  <si>
    <t>Net tangible Assets per share (RM)</t>
  </si>
  <si>
    <t>Number of shares ('000)</t>
  </si>
  <si>
    <t>Par value</t>
  </si>
  <si>
    <t>RM0.50</t>
  </si>
  <si>
    <t>RM1.00</t>
  </si>
  <si>
    <t>The Condensed Consolidated Balance Sheet should be read in conjunction with the Annual Financial Report for year ended 31 March 2004.</t>
  </si>
  <si>
    <t>Net decrease in cash and cash equivalents</t>
  </si>
  <si>
    <t>The Condensed Consolidated Cash Flow Statement should be read in conjunction with the Annual Financial Report for year ended 31 March 2004.</t>
  </si>
  <si>
    <t>Cash and cash equivalents at 1.4.2004</t>
  </si>
  <si>
    <t xml:space="preserve">     1.4.2004 to</t>
  </si>
  <si>
    <t xml:space="preserve">   Integrated Livestock Farming (ILF)</t>
  </si>
  <si>
    <t>Current quarter ended</t>
  </si>
  <si>
    <t>Current income tax expense</t>
  </si>
  <si>
    <t>Deferred tax expense</t>
  </si>
  <si>
    <t>PERIOD</t>
  </si>
  <si>
    <t>1.4.2004 TO</t>
  </si>
  <si>
    <t>The Condensed Consolidated Income Statements should be read in conjunction with the Annual Financial Report for year ended 31 March 2004.</t>
  </si>
  <si>
    <t>Effect of adopting MASB25</t>
  </si>
  <si>
    <t>At 31.3.04</t>
  </si>
  <si>
    <t>At 1.4.04</t>
  </si>
  <si>
    <t xml:space="preserve">    Bonus issue expenses</t>
  </si>
  <si>
    <t xml:space="preserve">    Issue of shares</t>
  </si>
  <si>
    <t>The Condensed Consolidated Statements of Changes in Equity should be read in conjunction with the Annual Financial Report for year ended 31 March 2004.</t>
  </si>
  <si>
    <t>Current Year</t>
  </si>
  <si>
    <t>Todate</t>
  </si>
  <si>
    <t>30.9.2004</t>
  </si>
  <si>
    <t xml:space="preserve">     1.7.2004 to</t>
  </si>
  <si>
    <t>30.9.2003</t>
  </si>
  <si>
    <t>Current year</t>
  </si>
  <si>
    <t xml:space="preserve">   There were no disposal of unquoted investments and/or properties during quarter under review except as follows:</t>
  </si>
  <si>
    <t>Gain on sales of land</t>
  </si>
  <si>
    <t>Final</t>
  </si>
  <si>
    <t>26.Aug 2004</t>
  </si>
  <si>
    <t xml:space="preserve">CURRENT </t>
  </si>
  <si>
    <t xml:space="preserve">YEAR </t>
  </si>
  <si>
    <t>TODATE</t>
  </si>
  <si>
    <t>The increased sales were due to increased production volume and unit prices of surimi and surimi-based products as well as contribution from 3rd marine-based manufacturing unit at Kota Kinabalu, Sabah.</t>
  </si>
  <si>
    <t>There are no issuance, cancellation, repurchase, resale and repayment of debt and equity securities during the quarter under review except as disclosed.</t>
  </si>
  <si>
    <t>INTERIM FINANCIAL REPORT FOR THE 3RD QUARTER ENDED 31.12.2004</t>
  </si>
  <si>
    <t>3rd Quarter</t>
  </si>
  <si>
    <t>31.12.2004</t>
  </si>
  <si>
    <t>Segment information in respect of the Group's business segments for the 9 months ended 31.12.2004</t>
  </si>
  <si>
    <t>9 months ended 31.12.2004</t>
  </si>
  <si>
    <t xml:space="preserve">          Addition to 31.12.2004</t>
  </si>
  <si>
    <t xml:space="preserve">          At 31.12.2004</t>
  </si>
  <si>
    <t>CONDENSED CONSOLIDATED BALANCE SHEET AT 31ST DECEMEBER 2004.</t>
  </si>
  <si>
    <t>CONDENSED CONSOLIDATED STATEMENTS OF CHANGES IN EQUITY FOR THE PERIOD ENDED 31ST DECEMBER 2004.</t>
  </si>
  <si>
    <t>At 31 December 2004</t>
  </si>
  <si>
    <t>ADDITIONAL INFORMATION REQUIRED BY BURSA MALAYSIA SECURITIES BERHAD'S LISTING REQUIREMENTS.</t>
  </si>
  <si>
    <t xml:space="preserve">     1.10.2004 to</t>
  </si>
  <si>
    <t xml:space="preserve">     1.10.2003 to</t>
  </si>
  <si>
    <t>31.12.2003</t>
  </si>
  <si>
    <t>MPM's sales improved 29% and 23% against current corresponding quarter and cumulative quarters respectively.</t>
  </si>
  <si>
    <t>Earnings increased 20% and 37% against current corresponding quarter and cumulative quarters last year respectively due to better margin for fishmeal, surimi and surimi-based products,</t>
  </si>
  <si>
    <t>as well as contribution from 3rd marine-based unit at Kota Kinabalu and its deep sea fishing activities.</t>
  </si>
  <si>
    <t xml:space="preserve">Despite 17.8% decreased in CPO prices and high closing stocks due to slow delivery, FFB processed however increased 21.6%, CPOM's current quarter sales only decreased marginally by 0.1% as </t>
  </si>
  <si>
    <t xml:space="preserve">as compared to corresponding period last year. (CPO current quarter price of RM1429 vs last year price of RM1738) </t>
  </si>
  <si>
    <t>Current quarter earnings however increased 2% against corresponding quarter due to the same reasons.</t>
  </si>
  <si>
    <t>Cumulatively, sales has decreased 2% and earning has decreased 11% respectively against last year mainly due to intensed competition for FFB supplies from a new entrant during 1st quarter.</t>
  </si>
  <si>
    <t>As a result of higher price of raw materials and threat of Bird Flu, overall animal feed raw material market traded volume was lower, resulting in ILF's current quarter sales decreased 3% against</t>
  </si>
  <si>
    <t xml:space="preserve">corresponding quarter last year. Current quarter earnings decreased significantly against corresponding quarter last year due to lower margin from raw material trade </t>
  </si>
  <si>
    <t>and higher production costs for farming units.</t>
  </si>
  <si>
    <t>Cumulatively, sales increased 4% against last year due to higher unit cost of raw materials while earning</t>
  </si>
  <si>
    <t>has decreased by 8% due to lower margins from raw material trade and higher production costs of farming units.</t>
  </si>
  <si>
    <t>MPM's current quarter sales increased 5.8% against preceding quarter mainly due to better selling price of marine-based products.</t>
  </si>
  <si>
    <t>Earnings decreased 16% against preceding quarter due to poor catch in Peninsular East Coast.</t>
  </si>
  <si>
    <t xml:space="preserve">CPOM's sales increased 19.1% due to 18.6% increased in FFB processed despite a 2% drop in CPO price (Current quarter price of RM1,428 vs preceding quarter price of RMRM1,462), </t>
  </si>
  <si>
    <t>Earning however only increased 4% due to lower oil extraction rate.</t>
  </si>
  <si>
    <t xml:space="preserve">Although sales increased marginally by 0.5% against preceding quarter, earnings </t>
  </si>
  <si>
    <t>increased significantly against preceding quarter due to better margin from raw material trade and improved egg price.</t>
  </si>
  <si>
    <t xml:space="preserve">    As at 31.12.2004, the Group has hedged outstanding foreign currency contracts amounting to USD 0.590million (RM 2.07 million).</t>
  </si>
  <si>
    <t>CONDENSED CONSOLIDATED CASH FLOW STATEMENT FOR THE 3RD QUARTER ENDED 31ST DECEMBER 2004.</t>
  </si>
  <si>
    <t>Cash and cash equivalents at 31.12.2004</t>
  </si>
  <si>
    <t>CONDENSED CONSOLIDATED INCOME STATEMENTS FOR THE PERIOD FROM 1st APRIL 2004 TO  31ST DECEMBER 2004.</t>
  </si>
  <si>
    <t>3rd QUARTER</t>
  </si>
  <si>
    <t>1.10.2004 TO</t>
  </si>
  <si>
    <t>1.10.2003 TO</t>
  </si>
  <si>
    <t>Commentary on Prospects for the next quarter to 31st March 2005.</t>
  </si>
  <si>
    <t>The directors are cautiously optimistic for the next quarter to 31.3.2005 and expect results to be satifactory.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</si>
</sst>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0.0%"/>
    <numFmt numFmtId="183" formatCode="mmmm\-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#,##0.0_);\(#,##0.0\)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-* #,##0.0_-;\-* #,##0.0_-;_-* &quot;-&quot;??_-;_-@_-"/>
    <numFmt numFmtId="194" formatCode="_-* #,##0_-;\-* #,##0_-;_-* &quot;-&quot;??_-;_-@_-"/>
    <numFmt numFmtId="195" formatCode="_(* #,##0.00000000_);_(* \(#,##0.00000000\);_(* &quot;-&quot;????????_);_(@_)"/>
    <numFmt numFmtId="196" formatCode="#,##0.0"/>
    <numFmt numFmtId="197" formatCode="_(* #,##0.000_);_(* \(#,##0.000\);_(* &quot;-&quot;???_);_(@_)"/>
    <numFmt numFmtId="198" formatCode="#,##0.00000_);\(#,##0.00000\)"/>
    <numFmt numFmtId="199" formatCode="#,##0.000000_);\(#,##0.000000\)"/>
    <numFmt numFmtId="200" formatCode="#,##0.0000000_);\(#,##0.0000000\)"/>
    <numFmt numFmtId="201" formatCode="_(* #,##0.0000000_);_(* \(#,##0.0000000\);_(* &quot;-&quot;????????_);_(@_)"/>
    <numFmt numFmtId="202" formatCode="_(* #,##0.000000_);_(* \(#,##0.000000\);_(* &quot;-&quot;????????_);_(@_)"/>
    <numFmt numFmtId="203" formatCode="_(* #,##0.00000_);_(* \(#,##0.00000\);_(* &quot;-&quot;????????_);_(@_)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0_);_(* \(#,##0.0000\);_(* &quot;-&quot;????????_);_(@_)"/>
    <numFmt numFmtId="208" formatCode="_(* #,##0.000_);_(* \(#,##0.000\);_(* &quot;-&quot;????????_);_(@_)"/>
    <numFmt numFmtId="209" formatCode="_(* #,##0.00_);_(* \(#,##0.00\);_(* &quot;-&quot;????????_);_(@_)"/>
    <numFmt numFmtId="210" formatCode="_(* #,##0.0_);_(* \(#,##0.0\);_(* &quot;-&quot;????????_);_(@_)"/>
    <numFmt numFmtId="211" formatCode="_(* #,##0_);_(* \(#,##0\);_(* &quot;-&quot;????????_);_(@_)"/>
    <numFmt numFmtId="212" formatCode="0.00_);\(0.00\)"/>
    <numFmt numFmtId="213" formatCode="0_);\(0\)"/>
    <numFmt numFmtId="214" formatCode="0.000%"/>
    <numFmt numFmtId="215" formatCode="#,##0.000"/>
    <numFmt numFmtId="216" formatCode="_(* #,##0.000_);_(* \(#,##0.000\);_(* &quot;-&quot;??_);_(@_)"/>
    <numFmt numFmtId="217" formatCode="_(* #,##0.0000_);_(* \(#,##0.0000\);_(* &quot;-&quot;??_);_(@_)"/>
  </numFmts>
  <fonts count="27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u val="doubleAccounting"/>
      <sz val="12"/>
      <name val="Times New Roman"/>
      <family val="0"/>
    </font>
    <font>
      <u val="singleAccounting"/>
      <sz val="12"/>
      <name val="Times New Roman"/>
      <family val="0"/>
    </font>
    <font>
      <u val="single"/>
      <sz val="12"/>
      <name val="Times New Roman"/>
      <family val="0"/>
    </font>
    <font>
      <b/>
      <vertAlign val="subscript"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194" fontId="12" fillId="0" borderId="0" xfId="15" applyNumberFormat="1" applyFont="1" applyAlignment="1">
      <alignment/>
    </xf>
    <xf numFmtId="194" fontId="12" fillId="0" borderId="0" xfId="15" applyNumberFormat="1" applyFont="1" applyAlignment="1">
      <alignment horizontal="center"/>
    </xf>
    <xf numFmtId="0" fontId="0" fillId="0" borderId="6" xfId="0" applyBorder="1" applyAlignment="1">
      <alignment/>
    </xf>
    <xf numFmtId="0" fontId="10" fillId="0" borderId="7" xfId="0" applyFont="1" applyBorder="1" applyAlignment="1">
      <alignment horizontal="center"/>
    </xf>
    <xf numFmtId="194" fontId="0" fillId="0" borderId="0" xfId="0" applyNumberFormat="1" applyAlignment="1">
      <alignment/>
    </xf>
    <xf numFmtId="194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179" fontId="0" fillId="0" borderId="0" xfId="15" applyAlignment="1">
      <alignment/>
    </xf>
    <xf numFmtId="0" fontId="0" fillId="0" borderId="8" xfId="0" applyBorder="1" applyAlignment="1">
      <alignment/>
    </xf>
    <xf numFmtId="41" fontId="14" fillId="0" borderId="0" xfId="15" applyNumberFormat="1" applyFont="1" applyAlignment="1">
      <alignment/>
    </xf>
    <xf numFmtId="41" fontId="12" fillId="0" borderId="0" xfId="15" applyNumberFormat="1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15" fillId="0" borderId="2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94" fontId="0" fillId="0" borderId="0" xfId="15" applyNumberFormat="1" applyAlignment="1">
      <alignment/>
    </xf>
    <xf numFmtId="194" fontId="0" fillId="0" borderId="0" xfId="15" applyNumberFormat="1" applyAlignment="1">
      <alignment horizontal="center"/>
    </xf>
    <xf numFmtId="206" fontId="0" fillId="0" borderId="0" xfId="15" applyNumberFormat="1" applyAlignment="1">
      <alignment/>
    </xf>
    <xf numFmtId="194" fontId="0" fillId="0" borderId="1" xfId="15" applyNumberFormat="1" applyBorder="1" applyAlignment="1">
      <alignment/>
    </xf>
    <xf numFmtId="194" fontId="0" fillId="0" borderId="1" xfId="15" applyNumberFormat="1" applyBorder="1" applyAlignment="1">
      <alignment horizontal="center"/>
    </xf>
    <xf numFmtId="194" fontId="12" fillId="0" borderId="0" xfId="0" applyNumberFormat="1" applyFont="1" applyAlignment="1">
      <alignment/>
    </xf>
    <xf numFmtId="194" fontId="15" fillId="0" borderId="0" xfId="15" applyNumberFormat="1" applyFont="1" applyBorder="1" applyAlignment="1">
      <alignment/>
    </xf>
    <xf numFmtId="194" fontId="15" fillId="0" borderId="1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194" fontId="15" fillId="0" borderId="0" xfId="15" applyNumberFormat="1" applyFont="1" applyAlignment="1">
      <alignment/>
    </xf>
    <xf numFmtId="0" fontId="1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94" fontId="0" fillId="0" borderId="0" xfId="15" applyNumberFormat="1" applyFont="1" applyBorder="1" applyAlignment="1">
      <alignment horizontal="center"/>
    </xf>
    <xf numFmtId="180" fontId="5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80" fontId="12" fillId="0" borderId="0" xfId="15" applyNumberFormat="1" applyFont="1" applyAlignment="1">
      <alignment/>
    </xf>
    <xf numFmtId="180" fontId="0" fillId="0" borderId="0" xfId="0" applyNumberFormat="1" applyFont="1" applyBorder="1" applyAlignment="1">
      <alignment/>
    </xf>
    <xf numFmtId="206" fontId="12" fillId="0" borderId="0" xfId="15" applyNumberFormat="1" applyFont="1" applyAlignment="1">
      <alignment/>
    </xf>
    <xf numFmtId="0" fontId="18" fillId="0" borderId="0" xfId="0" applyFont="1" applyAlignment="1">
      <alignment/>
    </xf>
    <xf numFmtId="37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37" fontId="0" fillId="0" borderId="0" xfId="0" applyNumberFormat="1" applyAlignment="1">
      <alignment horizontal="center"/>
    </xf>
    <xf numFmtId="0" fontId="18" fillId="0" borderId="0" xfId="0" applyNumberFormat="1" applyFont="1" applyAlignment="1">
      <alignment horizontal="center"/>
    </xf>
    <xf numFmtId="194" fontId="12" fillId="0" borderId="0" xfId="15" applyNumberFormat="1" applyFont="1" applyAlignment="1">
      <alignment/>
    </xf>
    <xf numFmtId="194" fontId="13" fillId="0" borderId="0" xfId="15" applyNumberFormat="1" applyFont="1" applyAlignment="1">
      <alignment/>
    </xf>
    <xf numFmtId="194" fontId="18" fillId="0" borderId="0" xfId="15" applyNumberFormat="1" applyFont="1" applyAlignment="1">
      <alignment/>
    </xf>
    <xf numFmtId="194" fontId="0" fillId="0" borderId="14" xfId="0" applyNumberFormat="1" applyBorder="1" applyAlignment="1">
      <alignment/>
    </xf>
    <xf numFmtId="194" fontId="14" fillId="0" borderId="0" xfId="15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1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/>
    </xf>
    <xf numFmtId="194" fontId="23" fillId="0" borderId="1" xfId="15" applyNumberFormat="1" applyFont="1" applyBorder="1" applyAlignment="1">
      <alignment/>
    </xf>
    <xf numFmtId="194" fontId="21" fillId="0" borderId="1" xfId="15" applyNumberFormat="1" applyFont="1" applyBorder="1" applyAlignment="1">
      <alignment/>
    </xf>
    <xf numFmtId="37" fontId="21" fillId="0" borderId="1" xfId="15" applyNumberFormat="1" applyFont="1" applyBorder="1" applyAlignment="1">
      <alignment/>
    </xf>
    <xf numFmtId="194" fontId="24" fillId="0" borderId="1" xfId="15" applyNumberFormat="1" applyFont="1" applyBorder="1" applyAlignment="1">
      <alignment/>
    </xf>
    <xf numFmtId="180" fontId="25" fillId="0" borderId="1" xfId="15" applyNumberFormat="1" applyFont="1" applyBorder="1" applyAlignment="1">
      <alignment/>
    </xf>
    <xf numFmtId="194" fontId="21" fillId="0" borderId="15" xfId="15" applyNumberFormat="1" applyFont="1" applyBorder="1" applyAlignment="1">
      <alignment/>
    </xf>
    <xf numFmtId="216" fontId="21" fillId="0" borderId="1" xfId="0" applyNumberFormat="1" applyFont="1" applyBorder="1" applyAlignment="1">
      <alignment/>
    </xf>
    <xf numFmtId="216" fontId="21" fillId="0" borderId="0" xfId="0" applyNumberFormat="1" applyFont="1" applyAlignment="1">
      <alignment/>
    </xf>
    <xf numFmtId="0" fontId="21" fillId="0" borderId="16" xfId="0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94" fontId="0" fillId="0" borderId="12" xfId="0" applyNumberFormat="1" applyBorder="1" applyAlignment="1">
      <alignment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/>
    </xf>
    <xf numFmtId="37" fontId="0" fillId="0" borderId="0" xfId="15" applyNumberFormat="1" applyAlignment="1">
      <alignment/>
    </xf>
    <xf numFmtId="211" fontId="12" fillId="0" borderId="0" xfId="15" applyNumberFormat="1" applyFont="1" applyAlignment="1">
      <alignment/>
    </xf>
    <xf numFmtId="180" fontId="0" fillId="0" borderId="0" xfId="15" applyNumberFormat="1" applyAlignment="1">
      <alignment horizontal="center"/>
    </xf>
    <xf numFmtId="194" fontId="12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179" fontId="15" fillId="0" borderId="0" xfId="15" applyFont="1" applyAlignment="1">
      <alignment/>
    </xf>
    <xf numFmtId="194" fontId="15" fillId="0" borderId="0" xfId="15" applyNumberFormat="1" applyFont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0" fillId="0" borderId="1" xfId="21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9" fontId="0" fillId="0" borderId="5" xfId="21" applyBorder="1" applyAlignment="1">
      <alignment horizontal="center"/>
    </xf>
    <xf numFmtId="0" fontId="0" fillId="0" borderId="8" xfId="0" applyBorder="1" applyAlignment="1">
      <alignment horizontal="center"/>
    </xf>
    <xf numFmtId="194" fontId="15" fillId="0" borderId="12" xfId="15" applyNumberFormat="1" applyFont="1" applyBorder="1" applyAlignment="1">
      <alignment/>
    </xf>
    <xf numFmtId="0" fontId="0" fillId="0" borderId="13" xfId="0" applyBorder="1" applyAlignment="1">
      <alignment horizontal="center"/>
    </xf>
    <xf numFmtId="194" fontId="0" fillId="0" borderId="12" xfId="15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94" fontId="0" fillId="0" borderId="13" xfId="15" applyNumberFormat="1" applyFont="1" applyBorder="1" applyAlignment="1">
      <alignment horizontal="center"/>
    </xf>
    <xf numFmtId="180" fontId="5" fillId="0" borderId="7" xfId="15" applyNumberFormat="1" applyFont="1" applyBorder="1" applyAlignment="1">
      <alignment/>
    </xf>
    <xf numFmtId="9" fontId="0" fillId="0" borderId="12" xfId="21" applyBorder="1" applyAlignment="1">
      <alignment horizontal="center"/>
    </xf>
    <xf numFmtId="9" fontId="0" fillId="0" borderId="12" xfId="2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9" xfId="0" applyNumberFormat="1" applyBorder="1" applyAlignment="1">
      <alignment horizontal="center"/>
    </xf>
    <xf numFmtId="179" fontId="21" fillId="0" borderId="16" xfId="15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94" fontId="0" fillId="0" borderId="5" xfId="15" applyNumberFormat="1" applyBorder="1" applyAlignment="1">
      <alignment/>
    </xf>
    <xf numFmtId="194" fontId="0" fillId="0" borderId="12" xfId="15" applyNumberFormat="1" applyBorder="1" applyAlignment="1">
      <alignment/>
    </xf>
    <xf numFmtId="194" fontId="0" fillId="0" borderId="14" xfId="15" applyNumberFormat="1" applyBorder="1" applyAlignment="1">
      <alignment/>
    </xf>
    <xf numFmtId="194" fontId="0" fillId="0" borderId="0" xfId="15" applyNumberFormat="1" applyFont="1" applyAlignment="1">
      <alignment/>
    </xf>
    <xf numFmtId="194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right"/>
    </xf>
    <xf numFmtId="37" fontId="16" fillId="0" borderId="0" xfId="15" applyNumberFormat="1" applyFont="1" applyAlignment="1">
      <alignment horizontal="right"/>
    </xf>
    <xf numFmtId="179" fontId="0" fillId="0" borderId="19" xfId="15" applyFont="1" applyBorder="1" applyAlignment="1">
      <alignment/>
    </xf>
    <xf numFmtId="9" fontId="0" fillId="0" borderId="1" xfId="21" applyNumberFormat="1" applyBorder="1" applyAlignment="1">
      <alignment horizontal="center"/>
    </xf>
    <xf numFmtId="194" fontId="21" fillId="0" borderId="1" xfId="0" applyNumberFormat="1" applyFont="1" applyBorder="1" applyAlignment="1">
      <alignment/>
    </xf>
    <xf numFmtId="194" fontId="21" fillId="0" borderId="16" xfId="0" applyNumberFormat="1" applyFont="1" applyBorder="1" applyAlignment="1">
      <alignment horizontal="right"/>
    </xf>
    <xf numFmtId="194" fontId="2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180" fontId="21" fillId="0" borderId="1" xfId="15" applyNumberFormat="1" applyFont="1" applyBorder="1" applyAlignment="1">
      <alignment/>
    </xf>
    <xf numFmtId="194" fontId="21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94" fontId="12" fillId="0" borderId="1" xfId="15" applyNumberFormat="1" applyFont="1" applyBorder="1" applyAlignment="1">
      <alignment/>
    </xf>
    <xf numFmtId="194" fontId="0" fillId="0" borderId="0" xfId="15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194" fontId="15" fillId="0" borderId="1" xfId="15" applyNumberFormat="1" applyFont="1" applyBorder="1" applyAlignment="1">
      <alignment horizontal="center"/>
    </xf>
    <xf numFmtId="179" fontId="21" fillId="0" borderId="16" xfId="15" applyFont="1" applyBorder="1" applyAlignment="1">
      <alignment/>
    </xf>
    <xf numFmtId="0" fontId="0" fillId="0" borderId="0" xfId="0" applyFont="1" applyAlignment="1">
      <alignment/>
    </xf>
    <xf numFmtId="194" fontId="0" fillId="0" borderId="0" xfId="15" applyNumberFormat="1" applyAlignment="1">
      <alignment/>
    </xf>
    <xf numFmtId="184" fontId="15" fillId="0" borderId="0" xfId="15" applyNumberFormat="1" applyFont="1" applyAlignment="1">
      <alignment/>
    </xf>
    <xf numFmtId="194" fontId="15" fillId="0" borderId="0" xfId="15" applyNumberFormat="1" applyFont="1" applyAlignment="1">
      <alignment horizontal="center"/>
    </xf>
    <xf numFmtId="179" fontId="15" fillId="0" borderId="0" xfId="15" applyFont="1" applyAlignment="1">
      <alignment horizontal="right"/>
    </xf>
    <xf numFmtId="37" fontId="16" fillId="0" borderId="0" xfId="15" applyNumberFormat="1" applyFont="1" applyAlignment="1">
      <alignment horizontal="center"/>
    </xf>
    <xf numFmtId="37" fontId="17" fillId="0" borderId="0" xfId="15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16" fillId="0" borderId="5" xfId="15" applyNumberFormat="1" applyFont="1" applyBorder="1" applyAlignment="1">
      <alignment horizontal="center"/>
    </xf>
    <xf numFmtId="37" fontId="16" fillId="0" borderId="2" xfId="15" applyNumberFormat="1" applyFont="1" applyBorder="1" applyAlignment="1">
      <alignment horizontal="center"/>
    </xf>
    <xf numFmtId="37" fontId="16" fillId="0" borderId="14" xfId="0" applyNumberFormat="1" applyFont="1" applyBorder="1" applyAlignment="1">
      <alignment horizontal="center"/>
    </xf>
    <xf numFmtId="39" fontId="16" fillId="0" borderId="0" xfId="0" applyNumberFormat="1" applyFont="1" applyAlignment="1">
      <alignment/>
    </xf>
    <xf numFmtId="39" fontId="0" fillId="0" borderId="0" xfId="0" applyNumberFormat="1" applyAlignment="1">
      <alignment/>
    </xf>
    <xf numFmtId="194" fontId="0" fillId="0" borderId="15" xfId="15" applyNumberFormat="1" applyBorder="1" applyAlignment="1">
      <alignment/>
    </xf>
    <xf numFmtId="194" fontId="0" fillId="0" borderId="15" xfId="15" applyNumberFormat="1" applyBorder="1" applyAlignment="1">
      <alignment horizontal="center"/>
    </xf>
    <xf numFmtId="0" fontId="0" fillId="0" borderId="18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82" fontId="0" fillId="0" borderId="1" xfId="21" applyNumberFormat="1" applyBorder="1" applyAlignment="1">
      <alignment horizontal="center"/>
    </xf>
    <xf numFmtId="180" fontId="12" fillId="0" borderId="18" xfId="0" applyNumberFormat="1" applyFont="1" applyBorder="1" applyAlignment="1">
      <alignment/>
    </xf>
    <xf numFmtId="182" fontId="0" fillId="0" borderId="12" xfId="21" applyNumberFormat="1" applyBorder="1" applyAlignment="1">
      <alignment horizontal="center"/>
    </xf>
    <xf numFmtId="0" fontId="10" fillId="0" borderId="8" xfId="0" applyFont="1" applyBorder="1" applyAlignment="1">
      <alignment horizontal="center"/>
    </xf>
    <xf numFmtId="180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37" fontId="0" fillId="0" borderId="19" xfId="0" applyNumberFormat="1" applyFont="1" applyBorder="1" applyAlignment="1">
      <alignment/>
    </xf>
    <xf numFmtId="37" fontId="16" fillId="0" borderId="5" xfId="15" applyNumberFormat="1" applyFont="1" applyBorder="1" applyAlignment="1">
      <alignment horizontal="right"/>
    </xf>
    <xf numFmtId="37" fontId="16" fillId="0" borderId="2" xfId="15" applyNumberFormat="1" applyFont="1" applyBorder="1" applyAlignment="1">
      <alignment horizontal="right"/>
    </xf>
    <xf numFmtId="37" fontId="16" fillId="0" borderId="14" xfId="0" applyNumberFormat="1" applyFont="1" applyBorder="1" applyAlignment="1">
      <alignment/>
    </xf>
    <xf numFmtId="37" fontId="0" fillId="0" borderId="1" xfId="15" applyNumberFormat="1" applyBorder="1" applyAlignment="1">
      <alignment/>
    </xf>
    <xf numFmtId="37" fontId="0" fillId="0" borderId="1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onneng\Local%20Settings\Temporary%20Internet%20Files\Content.IE5\0HUV4P2N\QL%20qtr%20announcement-1.4.04%20to%2031.3.2005-Jan2005-F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t-qtr-31.12.04"/>
      <sheetName val="Sales-qtr-31.12.04"/>
      <sheetName val="Notes to IFS-31.12.2004"/>
      <sheetName val="KLSE-Qtrly Notes-31.12.04"/>
      <sheetName val="Condensed CFS-31.12.04"/>
      <sheetName val="Condensed Equity-31.12.04"/>
      <sheetName val="Condensed PL-31.12.04"/>
      <sheetName val="Condensed BS-31.12.04"/>
      <sheetName val="Condensed CFS-30.9.04-kpmg"/>
      <sheetName val="Condensed Equity-30.9.0-kpmg"/>
      <sheetName val="Condensed PL-30.9.2004-kpmg"/>
      <sheetName val="Condensed BS-30.9.2004-kpmg"/>
      <sheetName val="Condensed BS-30.9.2004"/>
      <sheetName val="Condensed Equity ste-30.9.04"/>
      <sheetName val="Condensed PL-30.9.2004 "/>
      <sheetName val="Condensed CFS-30.9.04"/>
      <sheetName val="CPO data"/>
      <sheetName val="KLSE-Qtrly Notes-30.9.2004"/>
      <sheetName val="Notes to IFS-30.9.2004"/>
      <sheetName val="pbt-qtr-30.9.2004"/>
      <sheetName val="Sales-qtr-30.9.2004"/>
      <sheetName val="pbt-qtr-30.6.2004"/>
      <sheetName val="Sales-qtr-30.6.2004"/>
      <sheetName val="KLSE-Qtrly Notes-30.6.2004"/>
      <sheetName val="Notes to IFS-30.6.2004"/>
      <sheetName val="Condensed CFS-30.6.04"/>
      <sheetName val="Condensed Equity ste-30.6.2004"/>
      <sheetName val="Condensed BS-30.6.2004"/>
      <sheetName val="Condensed PL-30.6.2004"/>
      <sheetName val="KLSE-Qtrly Notes-31.3.2004"/>
      <sheetName val="Condensed PL-31.3.2004"/>
      <sheetName val="Condensed Equity ste-31.3.04"/>
      <sheetName val="Condensed CFS-31.3.2004"/>
      <sheetName val="Condensed BS-31.3.2004"/>
      <sheetName val="Notes to IFS-31.3.2004"/>
      <sheetName val="Sales-qtr-31.3.04-march04"/>
      <sheetName val="pbt-qtr-31.3.04-march04"/>
      <sheetName val="Condensed CFS-31.12.2003"/>
      <sheetName val="KLSE-Qtrly Notes-31.12.2003"/>
      <sheetName val="Notes to IFS-31.12.2003"/>
      <sheetName val="Condensed BS-31.12.2003"/>
      <sheetName val="Condensed Equity ste-31.12.03"/>
      <sheetName val="KLSE-Qtrly Notes-30.9.03"/>
      <sheetName val="Condensed PL-31.12.02"/>
      <sheetName val="Condensed PL-31.12.2003"/>
      <sheetName val="Sales-qtr-31.3.04-dec03"/>
      <sheetName val="pbt-qtr-31.3.04-dec03"/>
      <sheetName val="Notes to IFS-30.9.2003"/>
      <sheetName val="Condensed BS-30.9.2003"/>
      <sheetName val="Condensed Equity ste-30.9.03"/>
      <sheetName val="pbt-qtr-31.3.04"/>
      <sheetName val="Sales-qtr-31.3.04"/>
      <sheetName val="Condensed CFS-30.9.2003"/>
      <sheetName val="Condensed PL-30.9.03"/>
      <sheetName val="Condensed CFS-30.6.2003"/>
      <sheetName val="Condensed PL-30.6.03-draft"/>
      <sheetName val="Condensed BS-30.6.2003-sum"/>
      <sheetName val="KLSE-Qtrly Notes-30.6.2003-draf"/>
      <sheetName val="Notes to IFS-30.6.03-draft"/>
      <sheetName val="Condensed Equity ste-30.6.03"/>
      <sheetName val="Condensed BS-30.6.2003"/>
      <sheetName val="Condensed BS-31.3.2003 PYA"/>
      <sheetName val="Condensed BS-31.3.2003PYA"/>
      <sheetName val="Condensed PL-31.3.03PYA"/>
      <sheetName val="Condensed PL-31.3.03P"/>
      <sheetName val="Condensed Equity ste-31.3.03PYA"/>
      <sheetName val="ffb-Sep03"/>
      <sheetName val="ffb-2003"/>
      <sheetName val="Sales-qtr-31.3.03-reclassify"/>
      <sheetName val="pbt-qtr-2000-2001reclassify "/>
      <sheetName val="Sales-qtr-2000-2001reclassify"/>
      <sheetName val="PBT-QTR -31.3.2002"/>
      <sheetName val="SALES-QTR -31.3.2002"/>
      <sheetName val="Summarised results"/>
      <sheetName val="pbt-qtr-31.3.03-reclassify"/>
      <sheetName val="Notes to IFS-31.3.03-draft"/>
      <sheetName val="Sales-qtr-31.3.03-draft"/>
      <sheetName val="Segmental 2003"/>
      <sheetName val="pbt-qtr-31.3.03-draft"/>
      <sheetName val="Condensed Equity ste-31.3.03"/>
      <sheetName val="Condensed CFS-31.3.03"/>
      <sheetName val="Condensed PL-31.3.03"/>
      <sheetName val="Condensed BS-31.3.2003"/>
      <sheetName val="KLSE-Qtrly Notes-31.3.03-draft"/>
      <sheetName val="Sales-qtr-31.12.02"/>
      <sheetName val="PBT-QTR -sum"/>
      <sheetName val="pbt-qtr-31.12.02"/>
      <sheetName val="KLSE-Qtrly Notes-31.12.2002"/>
      <sheetName val="FFB data"/>
      <sheetName val="Condensed Equity ste-31.12.02"/>
      <sheetName val="Condensed CFS-31.12.2002"/>
      <sheetName val="Notes to IFS-31.12.2002"/>
      <sheetName val="Condensed BS-31.12.2002"/>
      <sheetName val="Qtrly sales-todate"/>
      <sheetName val="Condensed PL-30.9.02"/>
      <sheetName val="Cover"/>
      <sheetName val="Condensed BS-30.9.02"/>
      <sheetName val="Notes to IFS-30.9.2002"/>
      <sheetName val="Seasonal index"/>
      <sheetName val="KLSE-Qtrly Notes-30.9.2002"/>
      <sheetName val="Condensed CFS-30.9.02 "/>
      <sheetName val="Condensed Equity ste-30.9.02"/>
      <sheetName val="Balance Sheet-30.6.2002"/>
      <sheetName val="Income Statement-30.6.2002"/>
      <sheetName val="QTrly2002"/>
      <sheetName val="oil palm exp"/>
      <sheetName val="Qtrly PBT-todate"/>
      <sheetName val="SALES-QTR REPORT-sum-31.12.01"/>
      <sheetName val="PBT-QTR REPORT -sum-31.12.01"/>
      <sheetName val="Comparison (2)"/>
      <sheetName val="Income Statement-31.12.2001"/>
      <sheetName val="Balance Sheet-31.12.2001"/>
      <sheetName val="Comparison"/>
      <sheetName val="Qtrly Notes-31.12.01"/>
      <sheetName val="Interest expense summary"/>
      <sheetName val="Depreciation summary"/>
      <sheetName val="qL POULTRY-summary  (2)"/>
      <sheetName val="qL POULTRY-summary "/>
      <sheetName val="Tradisi-FIGO-summary   "/>
      <sheetName val="SCH-summary  "/>
      <sheetName val="SHH-summary "/>
      <sheetName val="PVG-pet-summary "/>
      <sheetName val="TLT-summary"/>
      <sheetName val="qlfoods-summary "/>
      <sheetName val="BM-summary  "/>
      <sheetName val="qlkk-summary "/>
      <sheetName val="Qtrly Notes"/>
      <sheetName val="Balance Sheet-31.3.2001"/>
      <sheetName val="Income Statement-31.3.2001"/>
      <sheetName val="Depreciation-mthly"/>
      <sheetName val="Interest expense-mthly"/>
      <sheetName val="Interest income-mthly"/>
    </sheetNames>
    <sheetDataSet>
      <sheetData sheetId="6">
        <row r="39">
          <cell r="F39">
            <v>10502.322263838616</v>
          </cell>
          <cell r="J39">
            <v>26336.718460715765</v>
          </cell>
        </row>
        <row r="44">
          <cell r="F44" t="str">
            <v>NA</v>
          </cell>
        </row>
      </sheetData>
      <sheetData sheetId="60">
        <row r="8">
          <cell r="H8" t="str">
            <v>At</v>
          </cell>
        </row>
        <row r="10">
          <cell r="H10" t="str">
            <v>RM'000</v>
          </cell>
          <cell r="J10" t="str">
            <v>RM'000</v>
          </cell>
        </row>
      </sheetData>
      <sheetData sheetId="94">
        <row r="44">
          <cell r="F44" t="str">
            <v>NA</v>
          </cell>
          <cell r="J4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3:E19"/>
  <sheetViews>
    <sheetView workbookViewId="0" topLeftCell="A7">
      <selection activeCell="J13" sqref="J13"/>
    </sheetView>
  </sheetViews>
  <sheetFormatPr defaultColWidth="9.140625" defaultRowHeight="15"/>
  <sheetData>
    <row r="13" ht="19.5">
      <c r="E13" s="13" t="s">
        <v>208</v>
      </c>
    </row>
    <row r="14" ht="15">
      <c r="E14" s="24" t="s">
        <v>183</v>
      </c>
    </row>
    <row r="16" ht="18">
      <c r="B16" s="4" t="s">
        <v>269</v>
      </c>
    </row>
    <row r="19" ht="15">
      <c r="E19" s="26" t="s">
        <v>126</v>
      </c>
    </row>
  </sheetData>
  <sheetProtection/>
  <printOptions/>
  <pageMargins left="0.75" right="0.75" top="1" bottom="1" header="0.5" footer="0.5"/>
  <pageSetup fitToHeight="1" fitToWidth="1" orientation="portrait" paperSize="8" r:id="rId1"/>
  <headerFooter alignWithMargins="0">
    <oddHeader>&amp;LNOT TO BE RELEASE
FOR PUBLIC BEFORE
5 PM 24.2.2005.
&amp;RSTRICTLY
PRIVATE &amp; CONFIDENTIAL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30"/>
  <sheetViews>
    <sheetView view="pageBreakPreview" zoomScaleSheetLayoutView="10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6" sqref="E46"/>
    </sheetView>
  </sheetViews>
  <sheetFormatPr defaultColWidth="9.140625" defaultRowHeight="15"/>
  <cols>
    <col min="1" max="1" width="6.7109375" style="0" customWidth="1"/>
    <col min="2" max="2" width="39.8515625" style="0" customWidth="1"/>
    <col min="3" max="3" width="15.8515625" style="0" customWidth="1"/>
    <col min="4" max="4" width="18.28125" style="0" customWidth="1"/>
    <col min="5" max="5" width="17.28125" style="0" customWidth="1"/>
    <col min="6" max="6" width="36.5742187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13" t="s">
        <v>208</v>
      </c>
    </row>
    <row r="2" ht="15">
      <c r="A2" s="24" t="s">
        <v>183</v>
      </c>
    </row>
    <row r="3" spans="1:2" ht="18">
      <c r="A3" s="4" t="s">
        <v>269</v>
      </c>
      <c r="B3" s="24"/>
    </row>
    <row r="4" ht="15">
      <c r="A4" s="24"/>
    </row>
    <row r="5" ht="15">
      <c r="A5" s="1" t="s">
        <v>72</v>
      </c>
    </row>
    <row r="7" spans="1:2" ht="18.75">
      <c r="A7" s="77" t="s">
        <v>73</v>
      </c>
      <c r="B7" s="78" t="s">
        <v>32</v>
      </c>
    </row>
    <row r="8" ht="15">
      <c r="B8" t="s">
        <v>33</v>
      </c>
    </row>
    <row r="10" ht="15">
      <c r="B10" t="s">
        <v>221</v>
      </c>
    </row>
    <row r="12" ht="15">
      <c r="B12" t="s">
        <v>34</v>
      </c>
    </row>
    <row r="13" ht="15">
      <c r="B13" t="s">
        <v>222</v>
      </c>
    </row>
    <row r="15" spans="1:2" ht="18.75">
      <c r="A15" s="77" t="s">
        <v>74</v>
      </c>
      <c r="B15" s="75" t="s">
        <v>110</v>
      </c>
    </row>
    <row r="16" ht="15">
      <c r="B16" t="s">
        <v>75</v>
      </c>
    </row>
    <row r="18" spans="1:2" ht="18.75">
      <c r="A18" s="83" t="s">
        <v>76</v>
      </c>
      <c r="B18" s="75" t="s">
        <v>35</v>
      </c>
    </row>
    <row r="19" ht="15">
      <c r="B19" t="s">
        <v>219</v>
      </c>
    </row>
    <row r="21" ht="15">
      <c r="B21" t="s">
        <v>96</v>
      </c>
    </row>
    <row r="22" ht="15">
      <c r="B22" t="s">
        <v>223</v>
      </c>
    </row>
    <row r="24" ht="15">
      <c r="B24" t="s">
        <v>26</v>
      </c>
    </row>
    <row r="25" ht="15">
      <c r="B25" t="s">
        <v>57</v>
      </c>
    </row>
    <row r="26" ht="15">
      <c r="B26" t="s">
        <v>224</v>
      </c>
    </row>
    <row r="28" ht="15">
      <c r="B28" t="s">
        <v>25</v>
      </c>
    </row>
    <row r="30" spans="1:2" ht="18.75">
      <c r="A30" s="77" t="s">
        <v>77</v>
      </c>
      <c r="B30" s="75" t="s">
        <v>36</v>
      </c>
    </row>
    <row r="31" ht="15">
      <c r="B31" t="s">
        <v>37</v>
      </c>
    </row>
    <row r="33" spans="1:2" ht="18.75">
      <c r="A33" s="77" t="s">
        <v>78</v>
      </c>
      <c r="B33" s="75" t="s">
        <v>70</v>
      </c>
    </row>
    <row r="34" ht="15">
      <c r="B34" t="s">
        <v>71</v>
      </c>
    </row>
    <row r="36" spans="1:2" ht="18.75">
      <c r="A36" s="77" t="s">
        <v>79</v>
      </c>
      <c r="B36" s="75" t="s">
        <v>38</v>
      </c>
    </row>
    <row r="37" ht="15">
      <c r="B37" t="s">
        <v>268</v>
      </c>
    </row>
    <row r="40" spans="1:2" ht="18.75">
      <c r="A40" s="77" t="s">
        <v>80</v>
      </c>
      <c r="B40" s="75" t="s">
        <v>39</v>
      </c>
    </row>
    <row r="41" spans="4:5" ht="15">
      <c r="D41" s="214" t="s">
        <v>254</v>
      </c>
      <c r="E41" s="214"/>
    </row>
    <row r="42" spans="4:5" ht="15">
      <c r="D42" s="200" t="s">
        <v>270</v>
      </c>
      <c r="E42" s="200" t="s">
        <v>255</v>
      </c>
    </row>
    <row r="43" spans="4:5" ht="15">
      <c r="D43" s="201" t="s">
        <v>271</v>
      </c>
      <c r="E43" s="201" t="s">
        <v>271</v>
      </c>
    </row>
    <row r="44" spans="2:5" ht="15">
      <c r="B44" t="s">
        <v>40</v>
      </c>
      <c r="D44" s="200" t="s">
        <v>188</v>
      </c>
      <c r="E44" s="200" t="s">
        <v>188</v>
      </c>
    </row>
    <row r="45" spans="2:5" ht="17.25">
      <c r="B45" t="s">
        <v>225</v>
      </c>
      <c r="D45" s="84">
        <v>0</v>
      </c>
      <c r="E45" s="84">
        <v>6480</v>
      </c>
    </row>
    <row r="46" spans="4:5" ht="17.25">
      <c r="D46" s="84"/>
      <c r="E46" s="84"/>
    </row>
    <row r="47" spans="4:5" ht="17.25">
      <c r="D47" s="84"/>
      <c r="E47" s="84"/>
    </row>
    <row r="48" spans="1:5" ht="20.25">
      <c r="A48" s="77" t="s">
        <v>81</v>
      </c>
      <c r="B48" s="75" t="s">
        <v>41</v>
      </c>
      <c r="D48" s="84"/>
      <c r="E48" s="84"/>
    </row>
    <row r="49" spans="1:5" ht="20.25">
      <c r="A49" s="77"/>
      <c r="B49" s="14" t="s">
        <v>272</v>
      </c>
      <c r="D49" s="84"/>
      <c r="E49" s="84"/>
    </row>
    <row r="50" spans="4:5" ht="17.25">
      <c r="D50" s="84"/>
      <c r="E50" s="84"/>
    </row>
    <row r="51" spans="1:5" ht="15">
      <c r="A51" s="52"/>
      <c r="B51" s="85" t="s">
        <v>273</v>
      </c>
      <c r="C51" s="52"/>
      <c r="D51" s="53" t="s">
        <v>190</v>
      </c>
      <c r="E51" s="53" t="s">
        <v>209</v>
      </c>
    </row>
    <row r="52" spans="1:5" ht="15">
      <c r="A52" s="52"/>
      <c r="B52" s="52"/>
      <c r="C52" s="52"/>
      <c r="D52" s="53" t="s">
        <v>188</v>
      </c>
      <c r="E52" s="53" t="s">
        <v>188</v>
      </c>
    </row>
    <row r="53" spans="1:5" ht="15">
      <c r="A53" s="52"/>
      <c r="B53" s="161" t="s">
        <v>27</v>
      </c>
      <c r="C53" s="52"/>
      <c r="D53" s="52">
        <v>106250</v>
      </c>
      <c r="E53" s="52">
        <v>15594</v>
      </c>
    </row>
    <row r="54" spans="1:5" ht="15">
      <c r="A54" s="52"/>
      <c r="B54" s="161" t="s">
        <v>28</v>
      </c>
      <c r="C54" s="52"/>
      <c r="D54" s="52">
        <v>162035</v>
      </c>
      <c r="E54" s="52">
        <v>7813</v>
      </c>
    </row>
    <row r="55" spans="1:5" ht="15">
      <c r="A55" s="52"/>
      <c r="B55" s="161" t="s">
        <v>226</v>
      </c>
      <c r="C55" s="52"/>
      <c r="D55" s="52">
        <v>433609</v>
      </c>
      <c r="E55" s="52">
        <v>10151</v>
      </c>
    </row>
    <row r="56" spans="1:5" ht="15.75" thickBot="1">
      <c r="A56" s="52"/>
      <c r="B56" s="52" t="s">
        <v>210</v>
      </c>
      <c r="C56" s="52"/>
      <c r="D56" s="160">
        <f>SUM(D53:D55)</f>
        <v>701894</v>
      </c>
      <c r="E56" s="160">
        <f>SUM(E53:E55)</f>
        <v>33558</v>
      </c>
    </row>
    <row r="57" spans="1:5" ht="15.75" thickTop="1">
      <c r="A57" s="52"/>
      <c r="B57" s="52"/>
      <c r="C57" s="52"/>
      <c r="D57" s="52"/>
      <c r="E57" s="52"/>
    </row>
    <row r="58" spans="1:2" ht="18.75">
      <c r="A58" s="77" t="s">
        <v>82</v>
      </c>
      <c r="B58" s="86" t="s">
        <v>42</v>
      </c>
    </row>
    <row r="59" ht="15">
      <c r="B59" s="161" t="s">
        <v>43</v>
      </c>
    </row>
    <row r="61" spans="1:2" ht="18.75">
      <c r="A61" s="77" t="s">
        <v>83</v>
      </c>
      <c r="B61" s="86" t="s">
        <v>111</v>
      </c>
    </row>
    <row r="62" ht="15">
      <c r="B62" t="s">
        <v>116</v>
      </c>
    </row>
    <row r="64" spans="1:2" ht="18.75">
      <c r="A64" s="77" t="s">
        <v>84</v>
      </c>
      <c r="B64" s="86" t="s">
        <v>44</v>
      </c>
    </row>
    <row r="65" ht="15">
      <c r="B65" s="17" t="s">
        <v>227</v>
      </c>
    </row>
    <row r="66" ht="15">
      <c r="B66" s="17"/>
    </row>
    <row r="67" ht="15">
      <c r="B67" s="17"/>
    </row>
    <row r="69" spans="1:2" ht="18.75">
      <c r="A69" s="77" t="s">
        <v>85</v>
      </c>
      <c r="B69" s="78" t="s">
        <v>86</v>
      </c>
    </row>
    <row r="71" ht="15">
      <c r="B71" s="17" t="s">
        <v>87</v>
      </c>
    </row>
    <row r="72" spans="2:5" ht="15">
      <c r="B72" t="s">
        <v>112</v>
      </c>
      <c r="E72" s="2" t="s">
        <v>88</v>
      </c>
    </row>
    <row r="73" spans="2:5" ht="15">
      <c r="B73" t="s">
        <v>220</v>
      </c>
      <c r="E73" s="53">
        <v>324</v>
      </c>
    </row>
    <row r="74" spans="2:5" ht="15">
      <c r="B74" t="s">
        <v>274</v>
      </c>
      <c r="E74" s="52">
        <v>30</v>
      </c>
    </row>
    <row r="75" spans="2:5" ht="15.75" thickBot="1">
      <c r="B75" t="s">
        <v>275</v>
      </c>
      <c r="E75" s="160">
        <f>SUM(E73:E74)</f>
        <v>354</v>
      </c>
    </row>
    <row r="76" ht="15.75" thickTop="1"/>
    <row r="82" spans="1:2" ht="18.75">
      <c r="A82" s="79"/>
      <c r="B82" s="78"/>
    </row>
    <row r="102" ht="15">
      <c r="A102" s="2"/>
    </row>
    <row r="103" ht="15">
      <c r="A103" s="2"/>
    </row>
    <row r="105" spans="1:2" ht="15">
      <c r="A105" s="2"/>
      <c r="B105" s="66"/>
    </row>
    <row r="106" ht="15">
      <c r="B106" s="66"/>
    </row>
    <row r="107" ht="15">
      <c r="B107" s="66"/>
    </row>
    <row r="108" ht="15">
      <c r="B108" s="66"/>
    </row>
    <row r="109" ht="15">
      <c r="B109" s="66"/>
    </row>
    <row r="111" ht="15">
      <c r="A111" s="2"/>
    </row>
    <row r="112" ht="15">
      <c r="A112" s="2"/>
    </row>
    <row r="113" ht="15">
      <c r="B113" s="17"/>
    </row>
    <row r="116" ht="15">
      <c r="B116" s="17"/>
    </row>
    <row r="117" spans="1:2" ht="15">
      <c r="A117" s="2"/>
      <c r="B117" s="17"/>
    </row>
    <row r="118" ht="15">
      <c r="B118" s="17"/>
    </row>
    <row r="122" spans="1:2" ht="18.75">
      <c r="A122" s="79"/>
      <c r="B122" s="78"/>
    </row>
    <row r="123" ht="15">
      <c r="B123" s="14"/>
    </row>
    <row r="124" ht="15">
      <c r="B124" s="14"/>
    </row>
    <row r="125" ht="15">
      <c r="B125" s="14"/>
    </row>
    <row r="126" spans="1:2" ht="18.75">
      <c r="A126" s="79"/>
      <c r="B126" s="75"/>
    </row>
    <row r="127" ht="15">
      <c r="B127" s="14"/>
    </row>
    <row r="128" ht="15">
      <c r="B128" s="14"/>
    </row>
    <row r="130" spans="1:6" ht="18.75">
      <c r="A130" s="79"/>
      <c r="B130" s="80"/>
      <c r="C130" s="28"/>
      <c r="D130" s="28"/>
      <c r="E130" s="28"/>
      <c r="F130" s="28"/>
    </row>
    <row r="131" spans="2:6" ht="15">
      <c r="B131" s="21"/>
      <c r="C131" s="22"/>
      <c r="D131" s="22"/>
      <c r="E131" s="22"/>
      <c r="F131" s="22"/>
    </row>
    <row r="132" spans="2:6" ht="15">
      <c r="B132" s="21"/>
      <c r="C132" s="22"/>
      <c r="D132" s="22"/>
      <c r="E132" s="22"/>
      <c r="F132" s="22"/>
    </row>
    <row r="134" spans="3:6" ht="15">
      <c r="C134" s="52"/>
      <c r="D134" s="52"/>
      <c r="E134" s="54"/>
      <c r="F134" s="52"/>
    </row>
    <row r="135" spans="3:6" ht="17.25">
      <c r="C135" s="72"/>
      <c r="D135" s="30"/>
      <c r="E135" s="74"/>
      <c r="F135" s="30"/>
    </row>
    <row r="136" spans="3:6" ht="15">
      <c r="C136" s="52"/>
      <c r="D136" s="52"/>
      <c r="E136" s="52"/>
      <c r="F136" s="52"/>
    </row>
    <row r="137" spans="3:6" ht="15">
      <c r="C137" s="52"/>
      <c r="D137" s="53"/>
      <c r="E137" s="52"/>
      <c r="F137" s="53"/>
    </row>
    <row r="138" spans="3:6" ht="17.25">
      <c r="C138" s="38"/>
      <c r="D138" s="38"/>
      <c r="E138" s="39"/>
      <c r="F138" s="38"/>
    </row>
    <row r="139" spans="3:6" ht="17.25">
      <c r="C139" s="29"/>
      <c r="D139" s="29"/>
      <c r="E139" s="29"/>
      <c r="F139" s="29"/>
    </row>
    <row r="143" spans="1:2" ht="18.75">
      <c r="A143" s="79"/>
      <c r="B143" s="78"/>
    </row>
    <row r="144" ht="15">
      <c r="B144" s="17"/>
    </row>
    <row r="146" spans="1:2" ht="18.75">
      <c r="A146" s="79"/>
      <c r="B146" s="78"/>
    </row>
    <row r="147" spans="1:6" ht="18.75">
      <c r="A147" s="79"/>
      <c r="B147" s="78"/>
      <c r="C147" s="28"/>
      <c r="D147" s="28"/>
      <c r="E147" s="28"/>
      <c r="F147" s="28"/>
    </row>
    <row r="148" spans="1:6" ht="18.75">
      <c r="A148" s="79"/>
      <c r="B148" s="78"/>
      <c r="C148" s="22"/>
      <c r="D148" s="22"/>
      <c r="E148" s="22"/>
      <c r="F148" s="22"/>
    </row>
    <row r="149" spans="1:6" ht="18.75">
      <c r="A149" s="79"/>
      <c r="B149" s="78"/>
      <c r="C149" s="22"/>
      <c r="D149" s="22"/>
      <c r="E149" s="22"/>
      <c r="F149" s="22"/>
    </row>
    <row r="150" spans="1:2" ht="18.75">
      <c r="A150" s="79"/>
      <c r="B150" s="78"/>
    </row>
    <row r="151" spans="1:2" ht="18.75">
      <c r="A151" s="79"/>
      <c r="B151" s="17"/>
    </row>
    <row r="152" spans="1:2" ht="18.75">
      <c r="A152" s="79"/>
      <c r="B152" s="78"/>
    </row>
    <row r="153" spans="1:2" ht="18.75">
      <c r="A153" s="79"/>
      <c r="B153" s="17"/>
    </row>
    <row r="154" spans="1:2" ht="18.75">
      <c r="A154" s="79"/>
      <c r="B154" s="17"/>
    </row>
    <row r="155" spans="1:6" ht="18.75">
      <c r="A155" s="79"/>
      <c r="B155" s="17"/>
      <c r="C155" s="71"/>
      <c r="D155" s="71"/>
      <c r="E155" s="71"/>
      <c r="F155" s="71"/>
    </row>
    <row r="156" spans="1:6" ht="18.75">
      <c r="A156" s="79"/>
      <c r="B156" s="17"/>
      <c r="C156" s="71"/>
      <c r="D156" s="71"/>
      <c r="E156" s="71"/>
      <c r="F156" s="71"/>
    </row>
    <row r="157" spans="1:2" ht="18.75">
      <c r="A157" s="79"/>
      <c r="B157" s="78"/>
    </row>
    <row r="158" spans="1:6" ht="18.75">
      <c r="A158" s="79"/>
      <c r="E158" s="28"/>
      <c r="F158" s="28"/>
    </row>
    <row r="159" spans="1:6" ht="18.75">
      <c r="A159" s="79"/>
      <c r="B159" s="81"/>
      <c r="E159" s="22"/>
      <c r="F159" s="22"/>
    </row>
    <row r="160" spans="1:2" ht="18.75">
      <c r="A160" s="79"/>
      <c r="B160" s="17"/>
    </row>
    <row r="161" spans="1:2" ht="18.75">
      <c r="A161" s="79"/>
      <c r="B161" s="17"/>
    </row>
    <row r="162" spans="1:2" ht="18.75">
      <c r="A162" s="79"/>
      <c r="B162" s="17"/>
    </row>
    <row r="163" ht="15">
      <c r="B163" s="17"/>
    </row>
    <row r="165" spans="1:2" ht="15">
      <c r="A165" s="28"/>
      <c r="B165" s="25"/>
    </row>
    <row r="166" spans="1:2" ht="15">
      <c r="A166" s="28"/>
      <c r="B166" s="17"/>
    </row>
    <row r="167" ht="15">
      <c r="B167" s="17"/>
    </row>
    <row r="168" spans="1:2" ht="18.75">
      <c r="A168" s="77"/>
      <c r="B168" s="78"/>
    </row>
    <row r="169" spans="1:2" ht="15">
      <c r="A169" s="28"/>
      <c r="B169" s="17"/>
    </row>
    <row r="170" spans="1:2" ht="15">
      <c r="A170" s="28"/>
      <c r="B170" s="17"/>
    </row>
    <row r="172" spans="1:2" ht="15">
      <c r="A172" s="28"/>
      <c r="B172" s="25"/>
    </row>
    <row r="173" spans="1:2" ht="15">
      <c r="A173" s="28"/>
      <c r="B173" s="25"/>
    </row>
    <row r="174" spans="1:2" ht="15">
      <c r="A174" s="28"/>
      <c r="B174" s="25"/>
    </row>
    <row r="175" ht="15">
      <c r="B175" s="17"/>
    </row>
    <row r="176" ht="15">
      <c r="B176" s="17"/>
    </row>
    <row r="177" ht="15">
      <c r="B177" s="16"/>
    </row>
    <row r="178" spans="1:2" ht="18.75">
      <c r="A178" s="79"/>
      <c r="B178" s="75"/>
    </row>
    <row r="179" spans="5:6" ht="15">
      <c r="E179" s="2"/>
      <c r="F179" s="2"/>
    </row>
    <row r="180" spans="2:6" ht="15">
      <c r="B180" s="27"/>
      <c r="E180" s="33"/>
      <c r="F180" s="33"/>
    </row>
    <row r="181" spans="2:6" ht="17.25">
      <c r="B181" s="27"/>
      <c r="E181" s="29"/>
      <c r="F181" s="33"/>
    </row>
    <row r="182" spans="5:6" ht="17.25">
      <c r="E182" s="29"/>
      <c r="F182" s="34"/>
    </row>
    <row r="183" spans="2:6" ht="15">
      <c r="B183" s="27"/>
      <c r="E183" s="34"/>
      <c r="F183" s="33"/>
    </row>
    <row r="184" spans="2:6" ht="17.25">
      <c r="B184" s="27"/>
      <c r="E184" s="29"/>
      <c r="F184" s="33"/>
    </row>
    <row r="185" spans="5:6" ht="15">
      <c r="E185" s="33"/>
      <c r="F185" s="34"/>
    </row>
    <row r="186" spans="2:6" ht="15">
      <c r="B186" s="27"/>
      <c r="E186" s="52"/>
      <c r="F186" s="33"/>
    </row>
    <row r="187" spans="2:6" ht="17.25">
      <c r="B187" s="27"/>
      <c r="E187" s="29"/>
      <c r="F187" s="33"/>
    </row>
    <row r="188" spans="5:6" ht="15">
      <c r="E188" s="33"/>
      <c r="F188" s="34"/>
    </row>
    <row r="189" spans="2:6" ht="15">
      <c r="B189" s="27"/>
      <c r="E189" s="34"/>
      <c r="F189" s="33"/>
    </row>
    <row r="190" spans="2:6" ht="17.25">
      <c r="B190" s="27"/>
      <c r="E190" s="29"/>
      <c r="F190" s="33"/>
    </row>
    <row r="191" spans="2:6" ht="15">
      <c r="B191" s="27"/>
      <c r="C191" s="14"/>
      <c r="E191" s="34"/>
      <c r="F191" s="33"/>
    </row>
    <row r="192" spans="2:6" ht="15">
      <c r="B192" s="27"/>
      <c r="E192" s="34"/>
      <c r="F192" s="33"/>
    </row>
    <row r="193" spans="2:6" ht="17.25">
      <c r="B193" s="27"/>
      <c r="E193" s="57"/>
      <c r="F193" s="29"/>
    </row>
    <row r="194" spans="5:6" ht="17.25">
      <c r="E194" s="33"/>
      <c r="F194" s="61"/>
    </row>
    <row r="195" spans="5:6" ht="17.25">
      <c r="E195" s="33"/>
      <c r="F195" s="61"/>
    </row>
    <row r="196" spans="1:2" ht="15">
      <c r="A196" s="28"/>
      <c r="B196" s="25"/>
    </row>
    <row r="197" ht="15">
      <c r="B197" s="17"/>
    </row>
    <row r="198" ht="15">
      <c r="B198" s="17"/>
    </row>
    <row r="199" spans="1:2" ht="18.75">
      <c r="A199" s="77"/>
      <c r="B199" s="75"/>
    </row>
    <row r="200" ht="15">
      <c r="B200" s="17"/>
    </row>
    <row r="203" spans="1:2" ht="18.75">
      <c r="A203" s="79"/>
      <c r="B203" s="78"/>
    </row>
    <row r="204" ht="15">
      <c r="B204" s="16"/>
    </row>
    <row r="205" ht="15">
      <c r="B205" s="20"/>
    </row>
    <row r="206" spans="1:2" ht="18.75">
      <c r="A206" s="79"/>
      <c r="B206" s="80"/>
    </row>
    <row r="207" ht="15">
      <c r="B207" s="17"/>
    </row>
    <row r="208" ht="15">
      <c r="B208" s="17"/>
    </row>
    <row r="209" ht="15">
      <c r="B209" s="17"/>
    </row>
    <row r="210" ht="15">
      <c r="B210" s="17"/>
    </row>
    <row r="211" spans="1:2" ht="18.75">
      <c r="A211" s="79"/>
      <c r="B211" s="78"/>
    </row>
    <row r="212" ht="15">
      <c r="B212" s="17"/>
    </row>
    <row r="213" ht="15">
      <c r="B213" s="17"/>
    </row>
    <row r="214" ht="15">
      <c r="B214" s="17"/>
    </row>
    <row r="215" ht="15">
      <c r="B215" s="17"/>
    </row>
    <row r="216" spans="2:6" ht="15">
      <c r="B216" s="17"/>
      <c r="C216" s="28"/>
      <c r="D216" s="28"/>
      <c r="E216" s="28"/>
      <c r="F216" s="28"/>
    </row>
    <row r="217" spans="3:6" ht="15">
      <c r="C217" s="22"/>
      <c r="D217" s="22"/>
      <c r="E217" s="22"/>
      <c r="F217" s="22"/>
    </row>
    <row r="218" spans="2:6" ht="15">
      <c r="B218" s="17"/>
      <c r="C218" s="22"/>
      <c r="D218" s="22"/>
      <c r="E218" s="22"/>
      <c r="F218" s="22"/>
    </row>
    <row r="220" spans="1:2" ht="15">
      <c r="A220" s="2"/>
      <c r="B220" s="17"/>
    </row>
    <row r="221" ht="15">
      <c r="B221" s="16"/>
    </row>
    <row r="222" spans="1:5" ht="15">
      <c r="A222" s="19"/>
      <c r="B222" s="15"/>
      <c r="C222" s="19"/>
      <c r="D222" s="19"/>
      <c r="E222" s="14"/>
    </row>
    <row r="223" spans="2:5" ht="15">
      <c r="B223" s="17"/>
      <c r="C223" s="19"/>
      <c r="D223" s="19"/>
      <c r="E223" s="14"/>
    </row>
    <row r="224" spans="1:5" ht="15">
      <c r="A224" s="82"/>
      <c r="B224" s="17"/>
      <c r="C224" s="19"/>
      <c r="D224" s="19"/>
      <c r="E224" s="14"/>
    </row>
    <row r="225" spans="2:5" ht="15">
      <c r="B225" s="17"/>
      <c r="C225" s="19"/>
      <c r="D225" s="19"/>
      <c r="E225" s="14"/>
    </row>
    <row r="226" spans="2:5" ht="15">
      <c r="B226" s="19"/>
      <c r="C226" s="19"/>
      <c r="D226" s="19"/>
      <c r="E226" s="19"/>
    </row>
    <row r="227" spans="2:6" ht="15">
      <c r="B227" s="17"/>
      <c r="E227" s="23"/>
      <c r="F227" s="17"/>
    </row>
    <row r="228" spans="2:6" ht="15">
      <c r="B228" s="35"/>
      <c r="F228" s="17"/>
    </row>
    <row r="230" ht="15">
      <c r="F230" s="18"/>
    </row>
  </sheetData>
  <sheetProtection/>
  <mergeCells count="1">
    <mergeCell ref="D41:E41"/>
  </mergeCells>
  <printOptions/>
  <pageMargins left="0.75" right="0.75" top="1" bottom="1" header="0.5" footer="0.5"/>
  <pageSetup blackAndWhite="1" fitToHeight="1" fitToWidth="1" horizontalDpi="300" verticalDpi="300" orientation="portrait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3" sqref="J13"/>
    </sheetView>
  </sheetViews>
  <sheetFormatPr defaultColWidth="9.140625" defaultRowHeight="15"/>
  <cols>
    <col min="1" max="1" width="5.421875" style="0" customWidth="1"/>
    <col min="7" max="7" width="11.421875" style="0" bestFit="1" customWidth="1"/>
    <col min="8" max="8" width="13.8515625" style="0" customWidth="1"/>
    <col min="9" max="9" width="9.00390625" style="0" customWidth="1"/>
    <col min="10" max="10" width="13.140625" style="0" customWidth="1"/>
    <col min="11" max="11" width="9.421875" style="0" bestFit="1" customWidth="1"/>
  </cols>
  <sheetData>
    <row r="1" ht="19.5">
      <c r="A1" s="13" t="s">
        <v>208</v>
      </c>
    </row>
    <row r="2" ht="15">
      <c r="A2" s="24" t="s">
        <v>183</v>
      </c>
    </row>
    <row r="3" ht="15">
      <c r="A3" s="24"/>
    </row>
    <row r="4" ht="18">
      <c r="A4" s="4" t="s">
        <v>269</v>
      </c>
    </row>
    <row r="5" ht="15">
      <c r="A5" s="24"/>
    </row>
    <row r="6" ht="18.75">
      <c r="A6" s="75" t="s">
        <v>276</v>
      </c>
    </row>
    <row r="7" spans="1:10" ht="18.75">
      <c r="A7" s="75"/>
      <c r="J7" s="28"/>
    </row>
    <row r="8" spans="8:10" ht="15">
      <c r="H8" s="28" t="str">
        <f>'[1]Condensed BS-30.6.2003'!H8</f>
        <v>At</v>
      </c>
      <c r="I8" s="28"/>
      <c r="J8" s="28" t="s">
        <v>228</v>
      </c>
    </row>
    <row r="9" spans="7:10" ht="15">
      <c r="G9" s="2" t="s">
        <v>45</v>
      </c>
      <c r="H9" s="28" t="s">
        <v>271</v>
      </c>
      <c r="I9" s="174"/>
      <c r="J9" s="28" t="s">
        <v>214</v>
      </c>
    </row>
    <row r="10" spans="8:10" ht="15">
      <c r="H10" s="28" t="str">
        <f>'[1]Condensed BS-30.6.2003'!H10</f>
        <v>RM'000</v>
      </c>
      <c r="I10" s="28"/>
      <c r="J10" s="28" t="str">
        <f>'[1]Condensed BS-30.6.2003'!J10</f>
        <v>RM'000</v>
      </c>
    </row>
    <row r="11" ht="15">
      <c r="C11" t="s">
        <v>218</v>
      </c>
    </row>
    <row r="12" spans="2:10" ht="18.75">
      <c r="B12" s="75" t="s">
        <v>42</v>
      </c>
      <c r="H12" s="52">
        <v>223741</v>
      </c>
      <c r="I12" s="52"/>
      <c r="J12" s="52">
        <v>208849</v>
      </c>
    </row>
    <row r="13" spans="2:10" ht="18.75">
      <c r="B13" s="75" t="s">
        <v>229</v>
      </c>
      <c r="H13" s="52">
        <v>3681</v>
      </c>
      <c r="I13" s="52"/>
      <c r="J13" s="52">
        <v>2456</v>
      </c>
    </row>
    <row r="14" spans="2:10" ht="18.75">
      <c r="B14" s="75" t="s">
        <v>46</v>
      </c>
      <c r="H14" s="52">
        <v>113</v>
      </c>
      <c r="I14" s="52"/>
      <c r="J14" s="52">
        <v>113</v>
      </c>
    </row>
    <row r="15" spans="2:10" ht="18.75">
      <c r="B15" s="75" t="s">
        <v>18</v>
      </c>
      <c r="H15" s="52">
        <v>86</v>
      </c>
      <c r="I15" s="52"/>
      <c r="J15" s="52">
        <v>89</v>
      </c>
    </row>
    <row r="17" ht="18.75">
      <c r="B17" s="75" t="s">
        <v>195</v>
      </c>
    </row>
    <row r="18" spans="2:10" ht="15">
      <c r="B18" t="s">
        <v>47</v>
      </c>
      <c r="H18" s="158">
        <v>78134</v>
      </c>
      <c r="J18" s="158">
        <v>80545</v>
      </c>
    </row>
    <row r="19" spans="2:10" ht="15">
      <c r="B19" t="s">
        <v>169</v>
      </c>
      <c r="H19" s="55">
        <v>92268</v>
      </c>
      <c r="J19" s="55">
        <v>91758</v>
      </c>
    </row>
    <row r="20" spans="2:10" ht="15">
      <c r="B20" t="s">
        <v>168</v>
      </c>
      <c r="H20" s="55">
        <v>27501</v>
      </c>
      <c r="J20" s="55">
        <f>SUM(31641+864)</f>
        <v>32505</v>
      </c>
    </row>
    <row r="21" spans="2:10" ht="15">
      <c r="B21" t="s">
        <v>17</v>
      </c>
      <c r="H21" s="55">
        <v>24512</v>
      </c>
      <c r="J21" s="55">
        <v>27606</v>
      </c>
    </row>
    <row r="22" spans="8:10" ht="15">
      <c r="H22" s="159">
        <f>SUM(H18:H21)</f>
        <v>222415</v>
      </c>
      <c r="J22" s="159">
        <f>SUM(J18:J21)</f>
        <v>232414</v>
      </c>
    </row>
    <row r="23" spans="2:10" ht="18.75">
      <c r="B23" s="75" t="s">
        <v>196</v>
      </c>
      <c r="H23" s="7"/>
      <c r="J23" s="65"/>
    </row>
    <row r="24" spans="2:10" ht="15">
      <c r="B24" t="s">
        <v>48</v>
      </c>
      <c r="H24" s="55">
        <v>25379</v>
      </c>
      <c r="J24" s="55">
        <v>44093</v>
      </c>
    </row>
    <row r="25" spans="2:10" ht="15">
      <c r="B25" t="s">
        <v>49</v>
      </c>
      <c r="H25" s="55">
        <v>162826</v>
      </c>
      <c r="J25" s="55">
        <f>SUM(152288+4085)</f>
        <v>156373</v>
      </c>
    </row>
    <row r="26" spans="2:10" ht="15">
      <c r="B26" t="s">
        <v>56</v>
      </c>
      <c r="H26" s="55">
        <v>24632</v>
      </c>
      <c r="J26" s="55">
        <f>SUM(182548-152288-4085)</f>
        <v>26175</v>
      </c>
    </row>
    <row r="27" spans="2:10" ht="15">
      <c r="B27" t="s">
        <v>50</v>
      </c>
      <c r="H27" s="55">
        <v>774</v>
      </c>
      <c r="J27" s="55">
        <v>1748</v>
      </c>
    </row>
    <row r="28" spans="8:10" ht="15">
      <c r="H28" s="113">
        <f>SUM(H24:H27)</f>
        <v>213611</v>
      </c>
      <c r="J28" s="113">
        <f>SUM(J24:J27)</f>
        <v>228389</v>
      </c>
    </row>
    <row r="29" spans="2:10" ht="15">
      <c r="B29" s="26" t="s">
        <v>197</v>
      </c>
      <c r="H29" s="116">
        <f>SUM(H22-H28)</f>
        <v>8804</v>
      </c>
      <c r="J29" s="116">
        <f>SUM(J22-J28)</f>
        <v>4025</v>
      </c>
    </row>
    <row r="30" spans="8:10" ht="15.75" thickBot="1">
      <c r="H30" s="87">
        <f>SUM(H29+H12+H13+H14+H15)</f>
        <v>236425</v>
      </c>
      <c r="J30" s="87">
        <f>SUM(J29+J12+J13+J14+J15)</f>
        <v>215532</v>
      </c>
    </row>
    <row r="31" ht="15.75" thickTop="1"/>
    <row r="32" ht="15">
      <c r="B32" t="s">
        <v>51</v>
      </c>
    </row>
    <row r="34" ht="18.75">
      <c r="B34" s="75" t="s">
        <v>52</v>
      </c>
    </row>
    <row r="35" spans="2:10" ht="15">
      <c r="B35" t="s">
        <v>53</v>
      </c>
      <c r="H35" s="52">
        <v>75000</v>
      </c>
      <c r="I35" s="52"/>
      <c r="J35" s="52">
        <v>60000</v>
      </c>
    </row>
    <row r="36" spans="2:11" ht="15">
      <c r="B36" t="s">
        <v>54</v>
      </c>
      <c r="H36" s="88">
        <v>74200</v>
      </c>
      <c r="I36" s="88"/>
      <c r="J36" s="88">
        <v>69699</v>
      </c>
      <c r="K36" s="33"/>
    </row>
    <row r="37" spans="2:10" ht="15">
      <c r="B37" s="27" t="s">
        <v>109</v>
      </c>
      <c r="F37" s="33"/>
      <c r="G37" s="52"/>
      <c r="H37" s="52">
        <f>SUM(H35:H36)</f>
        <v>149200</v>
      </c>
      <c r="I37" s="52"/>
      <c r="J37" s="52">
        <f>SUM(J35:J36)</f>
        <v>129699</v>
      </c>
    </row>
    <row r="38" spans="2:10" ht="17.25">
      <c r="B38" s="14" t="s">
        <v>204</v>
      </c>
      <c r="H38" s="84">
        <v>842</v>
      </c>
      <c r="I38" s="84"/>
      <c r="J38" s="84">
        <v>1866</v>
      </c>
    </row>
    <row r="39" spans="2:10" ht="15">
      <c r="B39" s="27"/>
      <c r="H39" s="52">
        <f>SUM(H37:H38)</f>
        <v>150042</v>
      </c>
      <c r="I39" s="52"/>
      <c r="J39" s="52">
        <f>SUM(J37:J38)</f>
        <v>131565</v>
      </c>
    </row>
    <row r="40" spans="2:11" ht="18.75">
      <c r="B40" s="75" t="s">
        <v>199</v>
      </c>
      <c r="H40" s="52">
        <v>17306</v>
      </c>
      <c r="I40" s="52"/>
      <c r="J40" s="52">
        <v>19920</v>
      </c>
      <c r="K40" s="33"/>
    </row>
    <row r="41" spans="8:9" ht="15">
      <c r="H41" s="52"/>
      <c r="I41" s="52"/>
    </row>
    <row r="42" spans="2:9" ht="18.75">
      <c r="B42" s="75" t="s">
        <v>230</v>
      </c>
      <c r="H42" s="52"/>
      <c r="I42" s="52"/>
    </row>
    <row r="43" spans="2:10" ht="15">
      <c r="B43" t="s">
        <v>170</v>
      </c>
      <c r="H43" s="52">
        <v>49012</v>
      </c>
      <c r="I43" s="52"/>
      <c r="J43" s="52">
        <v>45155</v>
      </c>
    </row>
    <row r="44" spans="2:11" ht="15">
      <c r="B44" t="s">
        <v>55</v>
      </c>
      <c r="H44" s="52">
        <v>20065</v>
      </c>
      <c r="J44" s="52">
        <v>18892</v>
      </c>
      <c r="K44" s="76"/>
    </row>
    <row r="45" spans="8:11" ht="15.75" thickBot="1">
      <c r="H45" s="160">
        <f>SUM(H39:H44)</f>
        <v>236425</v>
      </c>
      <c r="J45" s="160">
        <f>SUM(J39:J44)</f>
        <v>215532</v>
      </c>
      <c r="K45" s="33"/>
    </row>
    <row r="46" ht="15.75" thickTop="1"/>
    <row r="48" spans="2:10" ht="17.25">
      <c r="B48" t="s">
        <v>231</v>
      </c>
      <c r="H48" s="184">
        <f>SUM(H39-H15)/H49</f>
        <v>0.9997066666666666</v>
      </c>
      <c r="I48" s="129"/>
      <c r="J48" s="184">
        <f>SUM(J39-J15)/J35</f>
        <v>2.1912666666666665</v>
      </c>
    </row>
    <row r="49" spans="2:10" ht="17.25">
      <c r="B49" t="s">
        <v>232</v>
      </c>
      <c r="H49" s="185">
        <v>150000</v>
      </c>
      <c r="I49" s="129"/>
      <c r="J49" s="130">
        <v>60000</v>
      </c>
    </row>
    <row r="50" spans="2:10" ht="17.25">
      <c r="B50" t="s">
        <v>233</v>
      </c>
      <c r="H50" s="186" t="s">
        <v>234</v>
      </c>
      <c r="I50" s="129"/>
      <c r="J50" s="186" t="s">
        <v>235</v>
      </c>
    </row>
    <row r="51" spans="2:10" ht="17.25">
      <c r="B51" s="26"/>
      <c r="H51" s="129"/>
      <c r="I51" s="129"/>
      <c r="J51" s="129"/>
    </row>
    <row r="52" spans="8:10" ht="17.25">
      <c r="H52" s="129">
        <f>SUM(H45-H30)</f>
        <v>0</v>
      </c>
      <c r="I52" s="129"/>
      <c r="J52" s="129"/>
    </row>
    <row r="54" ht="15">
      <c r="A54" s="89" t="s">
        <v>236</v>
      </c>
    </row>
    <row r="55" ht="15">
      <c r="A55" s="182"/>
    </row>
    <row r="56" spans="8:10" ht="15">
      <c r="H56" s="36">
        <f>SUM(H30-H45)</f>
        <v>0</v>
      </c>
      <c r="I56" s="33"/>
      <c r="J56" s="36">
        <f>SUM(J30-J45)</f>
        <v>0</v>
      </c>
    </row>
  </sheetData>
  <sheetProtection/>
  <printOptions/>
  <pageMargins left="0.75" right="0.75" top="1" bottom="1" header="0.5" footer="0.5"/>
  <pageSetup fitToHeight="1" fitToWidth="1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5"/>
  <sheetViews>
    <sheetView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29" sqref="H29"/>
    </sheetView>
  </sheetViews>
  <sheetFormatPr defaultColWidth="9.140625" defaultRowHeight="15"/>
  <cols>
    <col min="1" max="1" width="10.140625" style="0" customWidth="1"/>
    <col min="2" max="2" width="11.57421875" style="0" customWidth="1"/>
    <col min="5" max="5" width="11.7109375" style="0" customWidth="1"/>
    <col min="6" max="6" width="18.57421875" style="0" customWidth="1"/>
    <col min="7" max="7" width="17.8515625" style="0" customWidth="1"/>
    <col min="8" max="8" width="14.28125" style="0" customWidth="1"/>
    <col min="9" max="9" width="15.140625" style="0" customWidth="1"/>
    <col min="10" max="10" width="9.8515625" style="0" customWidth="1"/>
    <col min="11" max="11" width="26.7109375" style="0" customWidth="1"/>
  </cols>
  <sheetData>
    <row r="1" ht="19.5">
      <c r="A1" s="13" t="s">
        <v>208</v>
      </c>
    </row>
    <row r="2" ht="15">
      <c r="A2" s="24" t="s">
        <v>183</v>
      </c>
    </row>
    <row r="4" ht="18">
      <c r="A4" s="4" t="s">
        <v>269</v>
      </c>
    </row>
    <row r="7" ht="15.75">
      <c r="A7" s="110" t="s">
        <v>277</v>
      </c>
    </row>
    <row r="9" spans="5:8" ht="15">
      <c r="E9" s="2" t="s">
        <v>91</v>
      </c>
      <c r="F9" s="2" t="s">
        <v>99</v>
      </c>
      <c r="G9" s="2" t="s">
        <v>100</v>
      </c>
      <c r="H9" s="2" t="s">
        <v>102</v>
      </c>
    </row>
    <row r="10" spans="5:8" ht="15">
      <c r="E10" s="2" t="s">
        <v>92</v>
      </c>
      <c r="F10" s="2" t="s">
        <v>104</v>
      </c>
      <c r="G10" s="2" t="s">
        <v>101</v>
      </c>
      <c r="H10" s="2"/>
    </row>
    <row r="13" spans="5:8" ht="15">
      <c r="E13" s="2" t="s">
        <v>188</v>
      </c>
      <c r="F13" s="2" t="s">
        <v>188</v>
      </c>
      <c r="G13" s="2" t="s">
        <v>188</v>
      </c>
      <c r="H13" s="2" t="s">
        <v>188</v>
      </c>
    </row>
    <row r="14" spans="1:8" ht="15">
      <c r="A14" t="s">
        <v>217</v>
      </c>
      <c r="E14" s="53">
        <v>60000</v>
      </c>
      <c r="F14" s="52">
        <v>1907</v>
      </c>
      <c r="G14" s="52">
        <v>51677</v>
      </c>
      <c r="H14" s="33">
        <f aca="true" t="shared" si="0" ref="H14:H19">SUM(E14:G14)</f>
        <v>113584</v>
      </c>
    </row>
    <row r="15" spans="1:8" ht="15">
      <c r="A15" t="s">
        <v>248</v>
      </c>
      <c r="E15" s="52"/>
      <c r="G15" s="116">
        <v>-5586</v>
      </c>
      <c r="H15" s="76">
        <f t="shared" si="0"/>
        <v>-5586</v>
      </c>
    </row>
    <row r="16" spans="1:8" ht="15">
      <c r="A16" t="s">
        <v>93</v>
      </c>
      <c r="H16" s="33">
        <f t="shared" si="0"/>
        <v>0</v>
      </c>
    </row>
    <row r="17" spans="1:8" ht="15">
      <c r="A17" t="s">
        <v>94</v>
      </c>
      <c r="E17" s="36">
        <v>0</v>
      </c>
      <c r="G17" s="52">
        <v>26885</v>
      </c>
      <c r="H17" s="33">
        <f t="shared" si="0"/>
        <v>26885</v>
      </c>
    </row>
    <row r="18" spans="1:8" ht="15">
      <c r="A18" t="s">
        <v>103</v>
      </c>
      <c r="E18" s="52">
        <v>0</v>
      </c>
      <c r="G18" s="116">
        <v>-5184</v>
      </c>
      <c r="H18" s="76">
        <f t="shared" si="0"/>
        <v>-5184</v>
      </c>
    </row>
    <row r="19" spans="5:8" ht="15">
      <c r="E19" s="36"/>
      <c r="H19" s="33">
        <f t="shared" si="0"/>
        <v>0</v>
      </c>
    </row>
    <row r="20" ht="15">
      <c r="H20" s="33"/>
    </row>
    <row r="21" spans="1:8" ht="15.75" thickBot="1">
      <c r="A21" t="s">
        <v>249</v>
      </c>
      <c r="B21" s="14"/>
      <c r="E21" s="87">
        <f>SUM(E14+E19)</f>
        <v>60000</v>
      </c>
      <c r="F21" s="87">
        <f>SUM(F14+F19)</f>
        <v>1907</v>
      </c>
      <c r="G21" s="87">
        <f>SUM(G14:G20)</f>
        <v>67792</v>
      </c>
      <c r="H21" s="87">
        <f>SUM(E21:G21)</f>
        <v>129699</v>
      </c>
    </row>
    <row r="22" ht="15.75" thickTop="1"/>
    <row r="23" spans="1:8" ht="15">
      <c r="A23" t="s">
        <v>250</v>
      </c>
      <c r="E23" s="33">
        <f>SUM(E21)</f>
        <v>60000</v>
      </c>
      <c r="F23" s="33">
        <f>SUM(F21)</f>
        <v>1907</v>
      </c>
      <c r="G23" s="33">
        <f>SUM(G21)</f>
        <v>67792</v>
      </c>
      <c r="H23" s="33">
        <f>SUM(H21)</f>
        <v>129699</v>
      </c>
    </row>
    <row r="26" ht="15">
      <c r="A26" t="s">
        <v>93</v>
      </c>
    </row>
    <row r="27" spans="1:8" ht="15">
      <c r="A27" t="s">
        <v>251</v>
      </c>
      <c r="F27" s="116">
        <v>-356</v>
      </c>
      <c r="H27" s="76">
        <f>SUM(F27:G27)</f>
        <v>-356</v>
      </c>
    </row>
    <row r="28" spans="1:8" ht="15">
      <c r="A28" t="s">
        <v>252</v>
      </c>
      <c r="E28" s="76">
        <f>-SUM(G28)</f>
        <v>15000</v>
      </c>
      <c r="F28" s="36"/>
      <c r="G28" s="116">
        <v>-15000</v>
      </c>
      <c r="H28" s="36">
        <f>SUM(E28:G28)</f>
        <v>0</v>
      </c>
    </row>
    <row r="29" spans="1:8" ht="15">
      <c r="A29" t="s">
        <v>94</v>
      </c>
      <c r="B29" s="14"/>
      <c r="G29" s="52">
        <v>26337</v>
      </c>
      <c r="H29" s="33">
        <f>SUM(G29)</f>
        <v>26337</v>
      </c>
    </row>
    <row r="30" spans="1:8" ht="15">
      <c r="A30" t="s">
        <v>103</v>
      </c>
      <c r="B30" s="14"/>
      <c r="G30" s="116">
        <v>-6480</v>
      </c>
      <c r="H30" s="116">
        <f>SUM(G30)</f>
        <v>-6480</v>
      </c>
    </row>
    <row r="31" spans="1:8" ht="15.75" thickBot="1">
      <c r="A31" t="s">
        <v>278</v>
      </c>
      <c r="B31" s="14"/>
      <c r="E31" s="87">
        <f>SUM(E23:E30)</f>
        <v>75000</v>
      </c>
      <c r="F31" s="87">
        <f>SUM(F23:F30)</f>
        <v>1551</v>
      </c>
      <c r="G31" s="87">
        <f>SUM(G23:G30)</f>
        <v>72649</v>
      </c>
      <c r="H31" s="87">
        <f>SUM(H23:H30)</f>
        <v>149200</v>
      </c>
    </row>
    <row r="32" ht="15.75" thickTop="1">
      <c r="B32" s="14"/>
    </row>
    <row r="33" ht="15">
      <c r="A33" s="51" t="s">
        <v>253</v>
      </c>
    </row>
    <row r="35" ht="15">
      <c r="A35" s="182"/>
    </row>
  </sheetData>
  <sheetProtection/>
  <printOptions/>
  <pageMargins left="0.75" right="0.75" top="1" bottom="1" header="0.5" footer="0.5"/>
  <pageSetup fitToHeight="1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82"/>
  <sheetViews>
    <sheetView view="pageBreakPreview" zoomScaleSheetLayoutView="100" workbookViewId="0" topLeftCell="A103">
      <selection activeCell="D87" sqref="D87"/>
    </sheetView>
  </sheetViews>
  <sheetFormatPr defaultColWidth="9.140625" defaultRowHeight="15"/>
  <cols>
    <col min="1" max="1" width="6.28125" style="0" customWidth="1"/>
    <col min="2" max="2" width="42.421875" style="0" customWidth="1"/>
    <col min="3" max="3" width="21.140625" style="0" customWidth="1"/>
    <col min="4" max="4" width="21.28125" style="0" customWidth="1"/>
    <col min="5" max="5" width="8.7109375" style="0" customWidth="1"/>
    <col min="6" max="6" width="26.8515625" style="0" customWidth="1"/>
    <col min="7" max="7" width="25.7109375" style="0" customWidth="1"/>
    <col min="8" max="8" width="12.8515625" style="0" customWidth="1"/>
    <col min="9" max="9" width="13.28125" style="0" customWidth="1"/>
    <col min="10" max="10" width="3.8515625" style="0" hidden="1" customWidth="1"/>
  </cols>
  <sheetData>
    <row r="1" ht="29.25" customHeight="1">
      <c r="A1" s="13" t="s">
        <v>208</v>
      </c>
    </row>
    <row r="2" ht="15">
      <c r="A2" s="24" t="s">
        <v>183</v>
      </c>
    </row>
    <row r="3" ht="18">
      <c r="A3" s="4" t="s">
        <v>269</v>
      </c>
    </row>
    <row r="4" ht="15">
      <c r="A4" s="24"/>
    </row>
    <row r="5" ht="15">
      <c r="A5" s="1" t="s">
        <v>279</v>
      </c>
    </row>
    <row r="6" spans="4:6" ht="15">
      <c r="D6" s="2"/>
      <c r="E6" s="2"/>
      <c r="F6" s="2"/>
    </row>
    <row r="7" spans="1:2" ht="18.75">
      <c r="A7" s="77" t="s">
        <v>128</v>
      </c>
      <c r="B7" s="78" t="s">
        <v>108</v>
      </c>
    </row>
    <row r="8" spans="1:2" ht="15">
      <c r="A8" s="28"/>
      <c r="B8" s="25"/>
    </row>
    <row r="9" spans="2:8" ht="15">
      <c r="B9" s="40"/>
      <c r="C9" s="123" t="s">
        <v>157</v>
      </c>
      <c r="D9" s="123" t="s">
        <v>158</v>
      </c>
      <c r="E9" s="123" t="s">
        <v>124</v>
      </c>
      <c r="F9" s="124" t="s">
        <v>156</v>
      </c>
      <c r="G9" s="124" t="s">
        <v>206</v>
      </c>
      <c r="H9" s="131" t="s">
        <v>124</v>
      </c>
    </row>
    <row r="10" spans="2:8" ht="15">
      <c r="B10" s="41"/>
      <c r="C10" s="125" t="s">
        <v>182</v>
      </c>
      <c r="D10" s="125" t="s">
        <v>181</v>
      </c>
      <c r="E10" s="125" t="s">
        <v>125</v>
      </c>
      <c r="F10" s="126" t="s">
        <v>154</v>
      </c>
      <c r="G10" s="126" t="s">
        <v>155</v>
      </c>
      <c r="H10" s="132" t="s">
        <v>125</v>
      </c>
    </row>
    <row r="11" spans="2:8" ht="15">
      <c r="B11" s="41"/>
      <c r="C11" s="127"/>
      <c r="D11" s="125" t="s">
        <v>182</v>
      </c>
      <c r="E11" s="125"/>
      <c r="F11" s="126"/>
      <c r="G11" s="126" t="s">
        <v>159</v>
      </c>
      <c r="H11" s="7"/>
    </row>
    <row r="12" spans="2:8" ht="15">
      <c r="B12" s="40"/>
      <c r="C12" s="123" t="s">
        <v>280</v>
      </c>
      <c r="D12" s="123" t="s">
        <v>281</v>
      </c>
      <c r="E12" s="123"/>
      <c r="F12" s="123" t="s">
        <v>240</v>
      </c>
      <c r="G12" s="123" t="s">
        <v>11</v>
      </c>
      <c r="H12" s="7"/>
    </row>
    <row r="13" spans="2:8" ht="15">
      <c r="B13" s="45"/>
      <c r="C13" s="128" t="s">
        <v>271</v>
      </c>
      <c r="D13" s="128" t="s">
        <v>282</v>
      </c>
      <c r="E13" s="128"/>
      <c r="F13" s="128" t="s">
        <v>271</v>
      </c>
      <c r="G13" s="128" t="s">
        <v>282</v>
      </c>
      <c r="H13" s="7"/>
    </row>
    <row r="14" spans="2:8" ht="18.75">
      <c r="B14" s="122"/>
      <c r="C14" s="175" t="s">
        <v>9</v>
      </c>
      <c r="D14" s="175" t="s">
        <v>9</v>
      </c>
      <c r="E14" s="62"/>
      <c r="F14" s="176" t="s">
        <v>9</v>
      </c>
      <c r="G14" s="176" t="s">
        <v>9</v>
      </c>
      <c r="H14" s="7"/>
    </row>
    <row r="15" spans="2:8" ht="15">
      <c r="B15" s="44"/>
      <c r="C15" s="62" t="s">
        <v>188</v>
      </c>
      <c r="D15" s="62" t="s">
        <v>188</v>
      </c>
      <c r="E15" s="62"/>
      <c r="F15" s="32" t="s">
        <v>188</v>
      </c>
      <c r="G15" s="62" t="s">
        <v>188</v>
      </c>
      <c r="H15" s="7"/>
    </row>
    <row r="16" spans="2:8" ht="15">
      <c r="B16" s="44" t="s">
        <v>12</v>
      </c>
      <c r="C16" s="55">
        <v>39641</v>
      </c>
      <c r="D16" s="56">
        <v>30678</v>
      </c>
      <c r="E16" s="133">
        <f>SUM(C16-D16)/D16</f>
        <v>0.2921637655648999</v>
      </c>
      <c r="F16" s="55">
        <v>106250</v>
      </c>
      <c r="G16" s="56">
        <v>86369</v>
      </c>
      <c r="H16" s="133">
        <f>SUM(F16-G16)/G16</f>
        <v>0.23018675682247103</v>
      </c>
    </row>
    <row r="17" spans="2:8" ht="15">
      <c r="B17" s="44" t="s">
        <v>202</v>
      </c>
      <c r="C17" s="55">
        <v>57934</v>
      </c>
      <c r="D17" s="55">
        <v>58018</v>
      </c>
      <c r="E17" s="202">
        <f>SUM(C17-D17)/D17</f>
        <v>-0.001447826536592092</v>
      </c>
      <c r="F17" s="55">
        <v>162035</v>
      </c>
      <c r="G17" s="56">
        <v>165722</v>
      </c>
      <c r="H17" s="166">
        <f>SUM(F17-G17)/G17</f>
        <v>-0.02224810224351625</v>
      </c>
    </row>
    <row r="18" spans="2:8" ht="17.25">
      <c r="B18" s="44" t="s">
        <v>241</v>
      </c>
      <c r="C18" s="47">
        <f>SUM(C19-C16-C17)</f>
        <v>147013</v>
      </c>
      <c r="D18" s="47">
        <f>SUM(D19-D16-D17)</f>
        <v>152161</v>
      </c>
      <c r="E18" s="166">
        <f>SUM(C18-D18)/D18</f>
        <v>-0.03383258522223172</v>
      </c>
      <c r="F18" s="47">
        <f>SUM(F19-F16-F17)</f>
        <v>433609</v>
      </c>
      <c r="G18" s="47">
        <f>SUM(G19-G16-G17)</f>
        <v>416252</v>
      </c>
      <c r="H18" s="133">
        <f>SUM(F18-G18)/G18</f>
        <v>0.04169829814631521</v>
      </c>
    </row>
    <row r="19" spans="2:8" ht="18" thickBot="1">
      <c r="B19" s="44" t="s">
        <v>210</v>
      </c>
      <c r="C19" s="59">
        <v>244588</v>
      </c>
      <c r="D19" s="180">
        <v>240857</v>
      </c>
      <c r="E19" s="145">
        <f>SUM(C19-D19)/D19</f>
        <v>0.015490519270770622</v>
      </c>
      <c r="F19" s="195">
        <v>701894</v>
      </c>
      <c r="G19" s="196">
        <v>668343</v>
      </c>
      <c r="H19" s="145">
        <f>SUM(F19-G19)/G19</f>
        <v>0.05020027141752065</v>
      </c>
    </row>
    <row r="20" spans="2:8" ht="15.75" thickTop="1">
      <c r="B20" s="43"/>
      <c r="C20" s="8"/>
      <c r="D20" s="60"/>
      <c r="E20" s="60"/>
      <c r="F20" s="37"/>
      <c r="G20" s="60"/>
      <c r="H20" s="7"/>
    </row>
    <row r="21" spans="2:8" ht="15">
      <c r="B21" s="44"/>
      <c r="C21" s="123" t="s">
        <v>280</v>
      </c>
      <c r="D21" s="123" t="s">
        <v>281</v>
      </c>
      <c r="E21" s="123"/>
      <c r="F21" s="123" t="s">
        <v>240</v>
      </c>
      <c r="G21" s="123" t="s">
        <v>11</v>
      </c>
      <c r="H21" s="7"/>
    </row>
    <row r="22" spans="2:8" ht="15">
      <c r="B22" s="44"/>
      <c r="C22" s="128" t="s">
        <v>271</v>
      </c>
      <c r="D22" s="128" t="s">
        <v>282</v>
      </c>
      <c r="E22" s="128"/>
      <c r="F22" s="128" t="s">
        <v>256</v>
      </c>
      <c r="G22" s="128" t="s">
        <v>258</v>
      </c>
      <c r="H22" s="7"/>
    </row>
    <row r="23" spans="2:8" ht="18.75">
      <c r="B23" s="44"/>
      <c r="C23" s="175" t="s">
        <v>209</v>
      </c>
      <c r="D23" s="175" t="s">
        <v>209</v>
      </c>
      <c r="E23" s="62"/>
      <c r="F23" s="176" t="s">
        <v>209</v>
      </c>
      <c r="G23" s="175" t="s">
        <v>209</v>
      </c>
      <c r="H23" s="7"/>
    </row>
    <row r="24" spans="2:8" ht="15">
      <c r="B24" s="44"/>
      <c r="C24" s="62" t="s">
        <v>188</v>
      </c>
      <c r="D24" s="123" t="s">
        <v>188</v>
      </c>
      <c r="E24" s="123"/>
      <c r="F24" s="124" t="s">
        <v>188</v>
      </c>
      <c r="G24" s="123" t="s">
        <v>188</v>
      </c>
      <c r="H24" s="7"/>
    </row>
    <row r="25" spans="2:8" ht="15">
      <c r="B25" s="44"/>
      <c r="C25" s="125"/>
      <c r="D25" s="123"/>
      <c r="E25" s="123"/>
      <c r="F25" s="62"/>
      <c r="G25" s="123"/>
      <c r="H25" s="7"/>
    </row>
    <row r="26" spans="2:8" ht="15">
      <c r="B26" s="44" t="s">
        <v>12</v>
      </c>
      <c r="C26" s="134">
        <v>5163</v>
      </c>
      <c r="D26" s="135">
        <v>4309</v>
      </c>
      <c r="E26" s="136">
        <f>SUM(C26-D26)/D26</f>
        <v>0.19818983522859132</v>
      </c>
      <c r="F26" s="52">
        <v>15594</v>
      </c>
      <c r="G26" s="135">
        <v>11348</v>
      </c>
      <c r="H26" s="136">
        <f>SUM(F26-G26)/G26</f>
        <v>0.37416284807895667</v>
      </c>
    </row>
    <row r="27" spans="2:8" ht="15">
      <c r="B27" s="44" t="s">
        <v>202</v>
      </c>
      <c r="C27" s="55">
        <v>2970</v>
      </c>
      <c r="D27" s="55">
        <v>2915</v>
      </c>
      <c r="E27" s="133">
        <f>SUM(C27-D27)/D27</f>
        <v>0.018867924528301886</v>
      </c>
      <c r="F27" s="52">
        <v>7813</v>
      </c>
      <c r="G27" s="55">
        <v>8818</v>
      </c>
      <c r="H27" s="133">
        <f>SUM(F27-G27)/G27</f>
        <v>-0.11397142209117714</v>
      </c>
    </row>
    <row r="28" spans="2:8" ht="17.25">
      <c r="B28" s="44" t="s">
        <v>241</v>
      </c>
      <c r="C28" s="47">
        <v>5090</v>
      </c>
      <c r="D28" s="47">
        <v>5697</v>
      </c>
      <c r="E28" s="133">
        <f>SUM(C28-D28)/D28</f>
        <v>-0.1065473055994383</v>
      </c>
      <c r="F28" s="84">
        <v>10151</v>
      </c>
      <c r="G28" s="177">
        <v>11087</v>
      </c>
      <c r="H28" s="133">
        <f>SUM(F28-G28)/G28</f>
        <v>-0.08442319834039866</v>
      </c>
    </row>
    <row r="29" spans="2:8" ht="17.25">
      <c r="B29" s="44" t="s">
        <v>210</v>
      </c>
      <c r="C29" s="59">
        <f>SUM(C26:C28)</f>
        <v>13223</v>
      </c>
      <c r="D29" s="59">
        <f>SUM(D26:D28)</f>
        <v>12921</v>
      </c>
      <c r="E29" s="145">
        <f>SUM(C29-D29)/D29</f>
        <v>0.0233728039625416</v>
      </c>
      <c r="F29" s="203">
        <f>SUM(F26:F28)</f>
        <v>33558</v>
      </c>
      <c r="G29" s="177">
        <f>SUM(G26:G28)</f>
        <v>31253</v>
      </c>
      <c r="H29" s="145">
        <f>SUM(F29-G29)/G29</f>
        <v>0.0737529197197069</v>
      </c>
    </row>
    <row r="30" spans="2:8" ht="17.25">
      <c r="B30" s="31"/>
      <c r="C30" s="138"/>
      <c r="D30" s="67"/>
      <c r="E30" s="67"/>
      <c r="F30" s="67"/>
      <c r="G30" s="139"/>
      <c r="H30" s="63"/>
    </row>
    <row r="31" spans="2:8" ht="17.25">
      <c r="B31" s="6"/>
      <c r="C31" s="58"/>
      <c r="D31" s="6"/>
      <c r="E31" s="6"/>
      <c r="F31" s="6"/>
      <c r="G31" s="50"/>
      <c r="H31" s="50"/>
    </row>
    <row r="32" spans="2:8" ht="17.25">
      <c r="B32" s="6"/>
      <c r="C32" s="58"/>
      <c r="D32" s="6"/>
      <c r="E32" s="6"/>
      <c r="F32" s="6"/>
      <c r="G32" s="50"/>
      <c r="H32" s="50"/>
    </row>
    <row r="33" spans="1:2" ht="15">
      <c r="A33" s="2" t="s">
        <v>14</v>
      </c>
      <c r="B33" t="s">
        <v>283</v>
      </c>
    </row>
    <row r="34" spans="1:2" ht="15">
      <c r="A34" s="2"/>
      <c r="B34" t="s">
        <v>267</v>
      </c>
    </row>
    <row r="35" spans="1:2" ht="15">
      <c r="A35" s="2"/>
      <c r="B35" t="s">
        <v>284</v>
      </c>
    </row>
    <row r="36" spans="1:2" ht="15">
      <c r="A36" s="2"/>
      <c r="B36" t="s">
        <v>285</v>
      </c>
    </row>
    <row r="37" ht="15">
      <c r="A37" s="2"/>
    </row>
    <row r="38" ht="15">
      <c r="A38" s="2"/>
    </row>
    <row r="41" spans="1:2" ht="15">
      <c r="A41" s="2" t="s">
        <v>15</v>
      </c>
      <c r="B41" t="s">
        <v>286</v>
      </c>
    </row>
    <row r="42" spans="1:2" ht="15">
      <c r="A42" s="2"/>
      <c r="B42" t="s">
        <v>287</v>
      </c>
    </row>
    <row r="43" spans="1:2" ht="15">
      <c r="A43" s="2"/>
      <c r="B43" s="17" t="s">
        <v>288</v>
      </c>
    </row>
    <row r="44" ht="15">
      <c r="A44" s="2"/>
    </row>
    <row r="45" spans="1:2" ht="15">
      <c r="A45" s="2"/>
      <c r="B45" s="17" t="s">
        <v>289</v>
      </c>
    </row>
    <row r="46" ht="15">
      <c r="A46" s="2"/>
    </row>
    <row r="47" ht="15">
      <c r="A47" s="2"/>
    </row>
    <row r="48" spans="1:2" ht="15">
      <c r="A48" s="2"/>
      <c r="B48" s="17"/>
    </row>
    <row r="49" spans="1:2" ht="15">
      <c r="A49" s="2" t="s">
        <v>16</v>
      </c>
      <c r="B49" s="17" t="s">
        <v>290</v>
      </c>
    </row>
    <row r="50" ht="15">
      <c r="B50" t="s">
        <v>291</v>
      </c>
    </row>
    <row r="51" ht="15">
      <c r="B51" t="s">
        <v>292</v>
      </c>
    </row>
    <row r="53" ht="15">
      <c r="B53" s="17" t="s">
        <v>293</v>
      </c>
    </row>
    <row r="54" ht="15">
      <c r="B54" s="17" t="s">
        <v>294</v>
      </c>
    </row>
    <row r="56" spans="1:2" ht="18.75">
      <c r="A56" s="77" t="s">
        <v>129</v>
      </c>
      <c r="B56" s="78" t="s">
        <v>171</v>
      </c>
    </row>
    <row r="57" spans="2:8" ht="15">
      <c r="B57" s="64"/>
      <c r="C57" s="152" t="s">
        <v>160</v>
      </c>
      <c r="D57" s="62" t="s">
        <v>161</v>
      </c>
      <c r="E57" s="123" t="s">
        <v>124</v>
      </c>
      <c r="F57" s="152" t="s">
        <v>160</v>
      </c>
      <c r="G57" s="62" t="s">
        <v>161</v>
      </c>
      <c r="H57" s="123" t="s">
        <v>124</v>
      </c>
    </row>
    <row r="58" spans="2:8" ht="15">
      <c r="B58" s="44"/>
      <c r="C58" s="123" t="s">
        <v>280</v>
      </c>
      <c r="D58" s="123" t="s">
        <v>257</v>
      </c>
      <c r="E58" s="125" t="s">
        <v>125</v>
      </c>
      <c r="F58" s="123" t="s">
        <v>280</v>
      </c>
      <c r="G58" s="123" t="s">
        <v>257</v>
      </c>
      <c r="H58" s="125" t="s">
        <v>125</v>
      </c>
    </row>
    <row r="59" spans="2:8" ht="15">
      <c r="B59" s="44"/>
      <c r="C59" s="128" t="s">
        <v>271</v>
      </c>
      <c r="D59" s="128" t="s">
        <v>256</v>
      </c>
      <c r="E59" s="127"/>
      <c r="F59" s="128" t="s">
        <v>271</v>
      </c>
      <c r="G59" s="128" t="s">
        <v>256</v>
      </c>
      <c r="H59" s="125"/>
    </row>
    <row r="60" spans="2:8" ht="18.75">
      <c r="B60" s="43"/>
      <c r="C60" s="175" t="s">
        <v>9</v>
      </c>
      <c r="D60" s="179" t="s">
        <v>9</v>
      </c>
      <c r="E60" s="128"/>
      <c r="F60" s="175" t="s">
        <v>209</v>
      </c>
      <c r="G60" s="179" t="s">
        <v>209</v>
      </c>
      <c r="H60" s="128"/>
    </row>
    <row r="61" spans="2:8" ht="15">
      <c r="B61" s="7" t="s">
        <v>10</v>
      </c>
      <c r="C61" s="5"/>
      <c r="D61" s="7"/>
      <c r="E61" s="7"/>
      <c r="F61" s="7"/>
      <c r="G61" s="5"/>
      <c r="H61" s="7"/>
    </row>
    <row r="62" spans="2:8" ht="15">
      <c r="B62" s="44" t="s">
        <v>12</v>
      </c>
      <c r="C62" s="55">
        <f>SUM(C16)</f>
        <v>39641</v>
      </c>
      <c r="D62" s="55">
        <v>37460</v>
      </c>
      <c r="E62" s="202">
        <f>SUM(C62-D62)/D62</f>
        <v>0.05822210357714896</v>
      </c>
      <c r="F62" s="55">
        <f>SUM(C26)</f>
        <v>5163</v>
      </c>
      <c r="G62" s="55">
        <v>6130</v>
      </c>
      <c r="H62" s="133">
        <f>SUM(F62-G62)/G62</f>
        <v>-0.15774877650897226</v>
      </c>
    </row>
    <row r="63" spans="2:8" ht="15">
      <c r="B63" s="44" t="s">
        <v>202</v>
      </c>
      <c r="C63" s="55">
        <f>SUM(C17)</f>
        <v>57934</v>
      </c>
      <c r="D63" s="55">
        <v>48654</v>
      </c>
      <c r="E63" s="202">
        <f>SUM(C63-D63)/D63</f>
        <v>0.1907345747523328</v>
      </c>
      <c r="F63" s="55">
        <f>SUM(C27)</f>
        <v>2970</v>
      </c>
      <c r="G63" s="55">
        <v>2858</v>
      </c>
      <c r="H63" s="133">
        <f>SUM(F63-G63)/G63</f>
        <v>0.03918824352694192</v>
      </c>
    </row>
    <row r="64" spans="2:8" ht="17.25">
      <c r="B64" s="44" t="s">
        <v>241</v>
      </c>
      <c r="C64" s="177">
        <f>SUM(C18)</f>
        <v>147013</v>
      </c>
      <c r="D64" s="177">
        <f>SUM(D65-D62-D63)</f>
        <v>146222</v>
      </c>
      <c r="E64" s="202">
        <f>SUM(C64-D64)/D64</f>
        <v>0.005409582689335394</v>
      </c>
      <c r="F64" s="177">
        <f>SUM(C28)</f>
        <v>5090</v>
      </c>
      <c r="G64" s="177">
        <v>2299</v>
      </c>
      <c r="H64" s="133">
        <f>SUM(F64-G64)/G64</f>
        <v>1.2140060896041758</v>
      </c>
    </row>
    <row r="65" spans="2:8" ht="17.25">
      <c r="B65" s="8" t="s">
        <v>210</v>
      </c>
      <c r="C65" s="48">
        <f>SUM(C62:C64)</f>
        <v>244588</v>
      </c>
      <c r="D65" s="48">
        <v>232336</v>
      </c>
      <c r="E65" s="204">
        <f>SUM(C65-D65)/D65</f>
        <v>0.052733971489566836</v>
      </c>
      <c r="F65" s="48">
        <f>SUM(F62:F64)</f>
        <v>13223</v>
      </c>
      <c r="G65" s="48">
        <f>SUM(G62:G64)</f>
        <v>11287</v>
      </c>
      <c r="H65" s="146">
        <f>SUM(F65-G65)/G65</f>
        <v>0.17152476300168334</v>
      </c>
    </row>
    <row r="66" spans="2:8" ht="16.5">
      <c r="B66" s="49"/>
      <c r="C66" s="140"/>
      <c r="D66" s="141"/>
      <c r="E66" s="142"/>
      <c r="F66" s="142"/>
      <c r="G66" s="143"/>
      <c r="H66" s="144"/>
    </row>
    <row r="67" spans="2:8" ht="16.5">
      <c r="B67" s="6"/>
      <c r="C67" s="178"/>
      <c r="D67" s="73"/>
      <c r="E67" s="73"/>
      <c r="F67" s="73"/>
      <c r="G67" s="68"/>
      <c r="H67" s="69"/>
    </row>
    <row r="68" spans="1:2" ht="15">
      <c r="A68" s="2" t="s">
        <v>14</v>
      </c>
      <c r="B68" t="s">
        <v>295</v>
      </c>
    </row>
    <row r="69" spans="1:2" ht="15">
      <c r="A69" s="2"/>
      <c r="B69" t="s">
        <v>296</v>
      </c>
    </row>
    <row r="70" ht="15">
      <c r="A70" s="2"/>
    </row>
    <row r="71" ht="15">
      <c r="A71" s="2"/>
    </row>
    <row r="73" spans="1:2" ht="15">
      <c r="A73" s="2" t="s">
        <v>15</v>
      </c>
      <c r="B73" t="s">
        <v>297</v>
      </c>
    </row>
    <row r="74" spans="1:2" ht="15">
      <c r="A74" s="2"/>
      <c r="B74" t="s">
        <v>298</v>
      </c>
    </row>
    <row r="75" ht="15">
      <c r="A75" s="2"/>
    </row>
    <row r="76" ht="15">
      <c r="A76" s="2"/>
    </row>
    <row r="79" spans="1:2" ht="15">
      <c r="A79" s="2" t="s">
        <v>153</v>
      </c>
      <c r="B79" t="s">
        <v>299</v>
      </c>
    </row>
    <row r="80" ht="15">
      <c r="B80" t="s">
        <v>300</v>
      </c>
    </row>
    <row r="82" spans="1:6" ht="18.75">
      <c r="A82" s="77" t="s">
        <v>130</v>
      </c>
      <c r="B82" s="75" t="s">
        <v>308</v>
      </c>
      <c r="F82" s="36"/>
    </row>
    <row r="83" spans="2:6" ht="15">
      <c r="B83" s="14" t="s">
        <v>309</v>
      </c>
      <c r="F83" s="36"/>
    </row>
    <row r="84" spans="2:6" ht="15">
      <c r="B84" s="14"/>
      <c r="F84" s="36"/>
    </row>
    <row r="85" spans="1:2" ht="18.75">
      <c r="A85" s="77" t="s">
        <v>131</v>
      </c>
      <c r="B85" s="75" t="s">
        <v>19</v>
      </c>
    </row>
    <row r="86" ht="15">
      <c r="B86" s="14" t="s">
        <v>20</v>
      </c>
    </row>
    <row r="87" spans="2:7" ht="15">
      <c r="B87" s="14"/>
      <c r="G87" s="28" t="s">
        <v>259</v>
      </c>
    </row>
    <row r="88" spans="1:8" ht="18.75">
      <c r="A88" s="77" t="s">
        <v>132</v>
      </c>
      <c r="B88" s="80" t="s">
        <v>21</v>
      </c>
      <c r="E88" s="28"/>
      <c r="F88" s="28" t="s">
        <v>242</v>
      </c>
      <c r="G88" s="200" t="s">
        <v>255</v>
      </c>
      <c r="H88" s="28"/>
    </row>
    <row r="89" spans="6:7" ht="15">
      <c r="F89" s="205" t="s">
        <v>271</v>
      </c>
      <c r="G89" s="205" t="s">
        <v>271</v>
      </c>
    </row>
    <row r="90" spans="6:7" ht="15">
      <c r="F90" s="28" t="s">
        <v>188</v>
      </c>
      <c r="G90" s="28" t="s">
        <v>188</v>
      </c>
    </row>
    <row r="91" spans="2:7" ht="15">
      <c r="B91" t="s">
        <v>243</v>
      </c>
      <c r="F91" s="206">
        <v>1507</v>
      </c>
      <c r="G91" s="183">
        <v>4257</v>
      </c>
    </row>
    <row r="92" spans="2:8" ht="15">
      <c r="B92" t="s">
        <v>244</v>
      </c>
      <c r="E92" s="118"/>
      <c r="F92" s="52">
        <v>482</v>
      </c>
      <c r="G92" s="183">
        <v>1173</v>
      </c>
      <c r="H92" s="53"/>
    </row>
    <row r="93" spans="2:8" ht="17.25">
      <c r="B93" t="s">
        <v>0</v>
      </c>
      <c r="E93" s="38"/>
      <c r="F93" s="120">
        <v>0</v>
      </c>
      <c r="G93" s="84">
        <v>30</v>
      </c>
      <c r="H93" s="38"/>
    </row>
    <row r="94" spans="5:8" ht="17.25">
      <c r="E94" s="117"/>
      <c r="F94" s="120">
        <f>SUM(F91:F93)</f>
        <v>1989</v>
      </c>
      <c r="G94" s="119">
        <f>SUM(G91:G93)</f>
        <v>5460</v>
      </c>
      <c r="H94" s="29"/>
    </row>
    <row r="95" ht="15">
      <c r="B95" t="s">
        <v>8</v>
      </c>
    </row>
    <row r="99" spans="1:2" ht="18.75">
      <c r="A99" s="77" t="s">
        <v>133</v>
      </c>
      <c r="B99" s="78" t="s">
        <v>22</v>
      </c>
    </row>
    <row r="100" ht="15">
      <c r="B100" s="17" t="s">
        <v>260</v>
      </c>
    </row>
    <row r="101" ht="15">
      <c r="B101" s="17"/>
    </row>
    <row r="102" ht="15">
      <c r="G102" s="28" t="s">
        <v>259</v>
      </c>
    </row>
    <row r="103" spans="6:7" ht="15">
      <c r="F103" s="28" t="s">
        <v>242</v>
      </c>
      <c r="G103" s="200" t="s">
        <v>255</v>
      </c>
    </row>
    <row r="104" spans="2:7" ht="15">
      <c r="B104" s="17"/>
      <c r="F104" s="205" t="s">
        <v>271</v>
      </c>
      <c r="G104" s="201" t="s">
        <v>271</v>
      </c>
    </row>
    <row r="105" spans="2:7" ht="15">
      <c r="B105" s="17"/>
      <c r="F105" s="207" t="s">
        <v>188</v>
      </c>
      <c r="G105" s="207" t="s">
        <v>188</v>
      </c>
    </row>
    <row r="106" spans="2:7" ht="15">
      <c r="B106" s="14" t="s">
        <v>261</v>
      </c>
      <c r="F106" s="206">
        <v>0</v>
      </c>
      <c r="G106" s="206">
        <v>813</v>
      </c>
    </row>
    <row r="107" spans="2:7" ht="15.75" thickBot="1">
      <c r="B107" s="17"/>
      <c r="F107" s="208"/>
      <c r="G107" s="208"/>
    </row>
    <row r="108" ht="15.75" thickTop="1">
      <c r="B108" s="17"/>
    </row>
    <row r="109" spans="2:7" ht="15">
      <c r="B109" s="17"/>
      <c r="G109" s="28" t="s">
        <v>259</v>
      </c>
    </row>
    <row r="110" spans="1:7" ht="18.75">
      <c r="A110" s="77" t="s">
        <v>134</v>
      </c>
      <c r="B110" s="78" t="s">
        <v>23</v>
      </c>
      <c r="F110" s="28" t="s">
        <v>242</v>
      </c>
      <c r="G110" s="200" t="s">
        <v>255</v>
      </c>
    </row>
    <row r="111" spans="1:7" ht="18.75">
      <c r="A111" s="79"/>
      <c r="B111" s="17" t="s">
        <v>211</v>
      </c>
      <c r="F111" s="205" t="s">
        <v>271</v>
      </c>
      <c r="G111" s="205" t="s">
        <v>271</v>
      </c>
    </row>
    <row r="112" spans="1:7" ht="18.75">
      <c r="A112" s="79"/>
      <c r="B112" s="81" t="s">
        <v>24</v>
      </c>
      <c r="F112" s="207" t="s">
        <v>188</v>
      </c>
      <c r="G112" s="207" t="s">
        <v>188</v>
      </c>
    </row>
    <row r="113" spans="1:7" ht="20.25">
      <c r="A113" s="79"/>
      <c r="B113" s="17" t="s">
        <v>162</v>
      </c>
      <c r="F113" s="84">
        <v>73</v>
      </c>
      <c r="G113" s="84">
        <v>73</v>
      </c>
    </row>
    <row r="114" spans="1:7" ht="20.25">
      <c r="A114" s="79"/>
      <c r="B114" s="17" t="s">
        <v>163</v>
      </c>
      <c r="F114" s="119">
        <v>73</v>
      </c>
      <c r="G114" s="119">
        <f>SUM(G113)</f>
        <v>73</v>
      </c>
    </row>
    <row r="115" spans="1:7" ht="20.25">
      <c r="A115" s="79"/>
      <c r="B115" s="17" t="s">
        <v>164</v>
      </c>
      <c r="F115" s="120">
        <v>69</v>
      </c>
      <c r="G115" s="120">
        <v>70</v>
      </c>
    </row>
    <row r="116" spans="1:8" ht="20.25">
      <c r="A116" s="79"/>
      <c r="B116" s="17"/>
      <c r="H116" s="120"/>
    </row>
    <row r="117" spans="1:2" ht="18.75">
      <c r="A117" s="77" t="s">
        <v>135</v>
      </c>
      <c r="B117" s="78" t="s">
        <v>215</v>
      </c>
    </row>
    <row r="118" spans="1:2" ht="15">
      <c r="A118" s="28"/>
      <c r="B118" s="17" t="s">
        <v>216</v>
      </c>
    </row>
    <row r="119" spans="1:2" ht="15">
      <c r="A119" s="28"/>
      <c r="B119" s="17"/>
    </row>
    <row r="120" spans="1:8" ht="18.75">
      <c r="A120" s="77" t="s">
        <v>136</v>
      </c>
      <c r="B120" s="75" t="s">
        <v>167</v>
      </c>
      <c r="G120" s="2" t="s">
        <v>188</v>
      </c>
      <c r="H120" s="2" t="s">
        <v>188</v>
      </c>
    </row>
    <row r="121" spans="2:8" ht="15">
      <c r="B121" s="27" t="s">
        <v>143</v>
      </c>
      <c r="G121" s="33">
        <v>910</v>
      </c>
      <c r="H121" s="33"/>
    </row>
    <row r="122" spans="2:8" ht="17.25">
      <c r="B122" s="27" t="s">
        <v>144</v>
      </c>
      <c r="G122" s="29">
        <v>3110</v>
      </c>
      <c r="H122" s="33"/>
    </row>
    <row r="123" spans="7:8" ht="17.25">
      <c r="G123" s="29"/>
      <c r="H123" s="34">
        <f>SUM(G121:G122)</f>
        <v>4020</v>
      </c>
    </row>
    <row r="124" spans="2:8" ht="15">
      <c r="B124" s="27" t="s">
        <v>152</v>
      </c>
      <c r="G124" s="34">
        <v>2106</v>
      </c>
      <c r="H124" s="33"/>
    </row>
    <row r="125" spans="2:8" ht="17.25">
      <c r="B125" s="27" t="s">
        <v>145</v>
      </c>
      <c r="G125" s="29">
        <v>1581</v>
      </c>
      <c r="H125" s="33"/>
    </row>
    <row r="126" spans="7:8" ht="15">
      <c r="G126" s="33"/>
      <c r="H126" s="34">
        <f>SUM(G124:G125)</f>
        <v>3687</v>
      </c>
    </row>
    <row r="127" spans="2:8" ht="15">
      <c r="B127" s="27" t="s">
        <v>146</v>
      </c>
      <c r="G127" s="52">
        <v>2724</v>
      </c>
      <c r="H127" s="33"/>
    </row>
    <row r="128" spans="2:8" ht="17.25">
      <c r="B128" s="27" t="s">
        <v>147</v>
      </c>
      <c r="G128" s="29">
        <v>160102</v>
      </c>
      <c r="H128" s="33"/>
    </row>
    <row r="129" spans="7:8" ht="15">
      <c r="G129" s="33"/>
      <c r="H129" s="34">
        <f>SUM(G127:G128)</f>
        <v>162826</v>
      </c>
    </row>
    <row r="130" spans="2:8" ht="15">
      <c r="B130" s="27" t="s">
        <v>148</v>
      </c>
      <c r="G130" s="34">
        <v>4894</v>
      </c>
      <c r="H130" s="33"/>
    </row>
    <row r="131" spans="2:8" ht="17.25">
      <c r="B131" s="27" t="s">
        <v>149</v>
      </c>
      <c r="G131" s="29">
        <v>13611</v>
      </c>
      <c r="H131" s="33"/>
    </row>
    <row r="132" spans="2:8" ht="15">
      <c r="B132" s="27"/>
      <c r="C132" s="14"/>
      <c r="G132" s="34"/>
      <c r="H132" s="33">
        <f>SUM(G130:G131)</f>
        <v>18505</v>
      </c>
    </row>
    <row r="133" spans="2:8" ht="15">
      <c r="B133" s="27" t="s">
        <v>150</v>
      </c>
      <c r="G133" s="34">
        <v>5375</v>
      </c>
      <c r="H133" s="33"/>
    </row>
    <row r="134" spans="2:8" ht="17.25">
      <c r="B134" s="27" t="s">
        <v>151</v>
      </c>
      <c r="G134" s="57">
        <v>42057</v>
      </c>
      <c r="H134" s="29">
        <f>SUM(G133:G134)</f>
        <v>47432</v>
      </c>
    </row>
    <row r="135" spans="2:8" ht="17.25">
      <c r="B135" t="s">
        <v>1</v>
      </c>
      <c r="G135" s="33"/>
      <c r="H135" s="61">
        <f>SUM(H123:H134)</f>
        <v>236470</v>
      </c>
    </row>
    <row r="136" spans="7:8" ht="17.25">
      <c r="G136" s="33"/>
      <c r="H136" s="61"/>
    </row>
    <row r="137" spans="1:8" ht="18.75">
      <c r="A137" s="77" t="s">
        <v>137</v>
      </c>
      <c r="B137" s="75" t="s">
        <v>2</v>
      </c>
      <c r="H137" s="36"/>
    </row>
    <row r="138" spans="1:2" ht="18.75">
      <c r="A138" s="77"/>
      <c r="B138" s="75"/>
    </row>
    <row r="139" spans="1:2" ht="18.75">
      <c r="A139" s="77"/>
      <c r="B139" s="17" t="s">
        <v>113</v>
      </c>
    </row>
    <row r="140" spans="1:2" ht="18.75">
      <c r="A140" s="77"/>
      <c r="B140" t="s">
        <v>97</v>
      </c>
    </row>
    <row r="141" spans="1:2" ht="18.75">
      <c r="A141" s="77"/>
      <c r="B141" t="s">
        <v>98</v>
      </c>
    </row>
    <row r="142" spans="1:2" ht="18.75">
      <c r="A142" s="77"/>
      <c r="B142" t="s">
        <v>114</v>
      </c>
    </row>
    <row r="143" spans="1:2" ht="18.75">
      <c r="A143" s="77"/>
      <c r="B143" t="s">
        <v>115</v>
      </c>
    </row>
    <row r="144" ht="18.75">
      <c r="A144" s="77"/>
    </row>
    <row r="145" spans="1:2" ht="18.75">
      <c r="A145" s="77"/>
      <c r="B145" t="s">
        <v>301</v>
      </c>
    </row>
    <row r="146" spans="1:2" ht="18.75">
      <c r="A146" s="77"/>
      <c r="B146" t="s">
        <v>121</v>
      </c>
    </row>
    <row r="147" ht="18.75">
      <c r="A147" s="77"/>
    </row>
    <row r="148" spans="1:2" ht="18.75">
      <c r="A148" s="77" t="s">
        <v>138</v>
      </c>
      <c r="B148" s="78" t="s">
        <v>165</v>
      </c>
    </row>
    <row r="149" spans="1:2" ht="18.75">
      <c r="A149" s="77"/>
      <c r="B149" s="78"/>
    </row>
    <row r="150" ht="15">
      <c r="B150" s="17" t="s">
        <v>166</v>
      </c>
    </row>
    <row r="151" ht="15">
      <c r="B151" s="17"/>
    </row>
    <row r="152" spans="1:2" ht="18.75">
      <c r="A152" s="77" t="s">
        <v>139</v>
      </c>
      <c r="B152" s="80" t="s">
        <v>3</v>
      </c>
    </row>
    <row r="153" spans="1:2" ht="18.75">
      <c r="A153" s="77"/>
      <c r="B153" s="80"/>
    </row>
    <row r="154" ht="15">
      <c r="B154" s="17" t="s">
        <v>95</v>
      </c>
    </row>
    <row r="155" ht="15">
      <c r="B155" s="17" t="s">
        <v>29</v>
      </c>
    </row>
    <row r="156" ht="15">
      <c r="B156" s="17"/>
    </row>
    <row r="157" spans="1:7" ht="18.75">
      <c r="A157" s="77" t="s">
        <v>140</v>
      </c>
      <c r="B157" s="78" t="s">
        <v>30</v>
      </c>
      <c r="G157" s="28" t="s">
        <v>259</v>
      </c>
    </row>
    <row r="158" spans="1:7" ht="18.75">
      <c r="A158" s="77"/>
      <c r="B158" s="78"/>
      <c r="F158" s="28" t="s">
        <v>242</v>
      </c>
      <c r="G158" s="200" t="s">
        <v>255</v>
      </c>
    </row>
    <row r="159" spans="2:7" ht="15">
      <c r="B159" s="17" t="s">
        <v>31</v>
      </c>
      <c r="F159" s="205" t="s">
        <v>271</v>
      </c>
      <c r="G159" s="205" t="s">
        <v>271</v>
      </c>
    </row>
    <row r="160" spans="2:7" ht="15">
      <c r="B160" s="17"/>
      <c r="C160" s="22"/>
      <c r="G160" s="22"/>
    </row>
    <row r="161" spans="1:7" ht="17.25">
      <c r="A161" s="2" t="s">
        <v>189</v>
      </c>
      <c r="B161" s="17" t="s">
        <v>212</v>
      </c>
      <c r="F161" s="120">
        <f>SUM('[1]Condensed PL-31.12.04'!F39)</f>
        <v>10502.322263838616</v>
      </c>
      <c r="G161" s="84">
        <f>SUM('[1]Condensed PL-31.12.04'!J39)</f>
        <v>26336.718460715765</v>
      </c>
    </row>
    <row r="162" spans="1:7" ht="17.25">
      <c r="A162" s="19" t="s">
        <v>191</v>
      </c>
      <c r="B162" s="15" t="s">
        <v>213</v>
      </c>
      <c r="C162" s="19"/>
      <c r="D162" s="19"/>
      <c r="E162" s="19"/>
      <c r="F162" s="29">
        <v>150000</v>
      </c>
      <c r="G162" s="29">
        <v>150000</v>
      </c>
    </row>
    <row r="163" spans="1:7" ht="15.75" thickBot="1">
      <c r="A163" s="82"/>
      <c r="B163" s="17" t="s">
        <v>122</v>
      </c>
      <c r="C163" s="19"/>
      <c r="D163" s="19"/>
      <c r="E163" s="19"/>
      <c r="F163" s="165">
        <f>SUM(F161/F162)*100</f>
        <v>7.0015481758924105</v>
      </c>
      <c r="G163" s="165">
        <f>SUM(G161/G162)*100</f>
        <v>17.557812307143845</v>
      </c>
    </row>
    <row r="164" spans="1:5" ht="15.75" thickTop="1">
      <c r="A164" s="82"/>
      <c r="B164" s="17"/>
      <c r="C164" s="19"/>
      <c r="D164" s="19"/>
      <c r="E164" s="19"/>
    </row>
    <row r="165" spans="1:7" ht="18.75">
      <c r="A165" s="77" t="s">
        <v>141</v>
      </c>
      <c r="B165" s="78" t="s">
        <v>123</v>
      </c>
      <c r="C165" s="19"/>
      <c r="D165" s="19"/>
      <c r="E165" s="19"/>
      <c r="F165" s="19"/>
      <c r="G165" s="19"/>
    </row>
    <row r="166" spans="1:7" ht="18.75">
      <c r="A166" s="77"/>
      <c r="B166" s="78"/>
      <c r="C166" s="19"/>
      <c r="D166" s="19"/>
      <c r="E166" s="19"/>
      <c r="F166" s="19"/>
      <c r="G166" s="19"/>
    </row>
    <row r="167" spans="2:8" ht="15">
      <c r="B167" s="121" t="s">
        <v>175</v>
      </c>
      <c r="H167" s="17"/>
    </row>
    <row r="168" spans="2:7" ht="15">
      <c r="B168" s="40" t="s">
        <v>172</v>
      </c>
      <c r="C168" s="147" t="s">
        <v>173</v>
      </c>
      <c r="D168" s="147" t="s">
        <v>5</v>
      </c>
      <c r="E168" s="147"/>
      <c r="F168" s="147" t="s">
        <v>6</v>
      </c>
      <c r="G168" s="148" t="s">
        <v>7</v>
      </c>
    </row>
    <row r="169" spans="2:7" ht="15">
      <c r="B169" s="45"/>
      <c r="C169" s="137" t="s">
        <v>174</v>
      </c>
      <c r="D169" s="137"/>
      <c r="E169" s="137"/>
      <c r="F169" s="137"/>
      <c r="G169" s="46"/>
    </row>
    <row r="170" spans="2:7" ht="15">
      <c r="B170" s="40">
        <v>1</v>
      </c>
      <c r="C170" s="197" t="s">
        <v>201</v>
      </c>
      <c r="D170" s="147" t="s">
        <v>180</v>
      </c>
      <c r="E170" s="147"/>
      <c r="F170" s="147" t="s">
        <v>176</v>
      </c>
      <c r="G170" s="198">
        <v>36893</v>
      </c>
    </row>
    <row r="171" spans="2:7" ht="15">
      <c r="B171" s="44"/>
      <c r="C171" s="6"/>
      <c r="D171" s="50" t="s">
        <v>4</v>
      </c>
      <c r="E171" s="50"/>
      <c r="F171" s="50"/>
      <c r="G171" s="42"/>
    </row>
    <row r="172" spans="2:7" ht="15">
      <c r="B172" s="44"/>
      <c r="C172" s="6"/>
      <c r="D172" s="50"/>
      <c r="E172" s="50"/>
      <c r="F172" s="50"/>
      <c r="G172" s="42"/>
    </row>
    <row r="173" spans="2:7" ht="15">
      <c r="B173" s="41">
        <v>2</v>
      </c>
      <c r="C173" s="149" t="s">
        <v>201</v>
      </c>
      <c r="D173" s="50" t="s">
        <v>177</v>
      </c>
      <c r="E173" s="50"/>
      <c r="F173" s="50" t="s">
        <v>178</v>
      </c>
      <c r="G173" s="150">
        <v>37162</v>
      </c>
    </row>
    <row r="174" spans="2:7" ht="15">
      <c r="B174" s="41"/>
      <c r="C174" s="149"/>
      <c r="D174" s="50"/>
      <c r="E174" s="50"/>
      <c r="F174" s="50"/>
      <c r="G174" s="150"/>
    </row>
    <row r="175" spans="2:7" ht="15">
      <c r="B175" s="41">
        <v>3</v>
      </c>
      <c r="C175" s="149" t="s">
        <v>200</v>
      </c>
      <c r="D175" s="50" t="s">
        <v>177</v>
      </c>
      <c r="E175" s="50"/>
      <c r="F175" s="50" t="s">
        <v>176</v>
      </c>
      <c r="G175" s="150">
        <v>37526</v>
      </c>
    </row>
    <row r="176" spans="2:7" ht="15">
      <c r="B176" s="41"/>
      <c r="C176" s="149"/>
      <c r="D176" s="50"/>
      <c r="E176" s="50"/>
      <c r="F176" s="50" t="s">
        <v>179</v>
      </c>
      <c r="G176" s="150"/>
    </row>
    <row r="177" spans="2:7" ht="15">
      <c r="B177" s="41"/>
      <c r="C177" s="149"/>
      <c r="D177" s="50"/>
      <c r="E177" s="50"/>
      <c r="F177" s="6"/>
      <c r="G177" s="150"/>
    </row>
    <row r="178" spans="2:7" ht="15">
      <c r="B178" s="41">
        <v>4</v>
      </c>
      <c r="C178" s="149" t="s">
        <v>127</v>
      </c>
      <c r="D178" s="50" t="s">
        <v>177</v>
      </c>
      <c r="E178" s="50"/>
      <c r="F178" s="50" t="s">
        <v>203</v>
      </c>
      <c r="G178" s="150">
        <v>37890</v>
      </c>
    </row>
    <row r="179" spans="2:7" ht="15">
      <c r="B179" s="41"/>
      <c r="C179" s="149"/>
      <c r="D179" s="50"/>
      <c r="E179" s="50"/>
      <c r="F179" s="50"/>
      <c r="G179" s="150"/>
    </row>
    <row r="180" spans="2:7" ht="15">
      <c r="B180" s="41">
        <v>5</v>
      </c>
      <c r="C180" s="149">
        <v>2004</v>
      </c>
      <c r="D180" s="50" t="s">
        <v>262</v>
      </c>
      <c r="E180" s="50"/>
      <c r="F180" s="50" t="s">
        <v>203</v>
      </c>
      <c r="G180" s="150" t="s">
        <v>263</v>
      </c>
    </row>
    <row r="181" spans="2:7" ht="15">
      <c r="B181" s="44"/>
      <c r="C181" s="6"/>
      <c r="D181" s="50" t="s">
        <v>4</v>
      </c>
      <c r="E181" s="50"/>
      <c r="F181" s="50"/>
      <c r="G181" s="150"/>
    </row>
    <row r="182" spans="2:7" ht="15">
      <c r="B182" s="43"/>
      <c r="C182" s="37"/>
      <c r="D182" s="137"/>
      <c r="E182" s="137"/>
      <c r="F182" s="137"/>
      <c r="G182" s="199"/>
    </row>
  </sheetData>
  <sheetProtection/>
  <printOptions/>
  <pageMargins left="0.75" right="0.75" top="1" bottom="1" header="0.5" footer="0.5"/>
  <pageSetup blackAndWhite="1" fitToHeight="4" fitToWidth="1" horizontalDpi="300" verticalDpi="300" orientation="portrait" paperSize="9" scale="49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view="pageBreakPreview" zoomScale="75" zoomScaleSheetLayoutView="75" workbookViewId="0" topLeftCell="A1">
      <pane xSplit="3" ySplit="7" topLeftCell="D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9" sqref="J39"/>
    </sheetView>
  </sheetViews>
  <sheetFormatPr defaultColWidth="9.140625" defaultRowHeight="15"/>
  <cols>
    <col min="5" max="5" width="14.00390625" style="0" customWidth="1"/>
    <col min="6" max="6" width="18.8515625" style="0" customWidth="1"/>
    <col min="7" max="7" width="5.421875" style="0" customWidth="1"/>
    <col min="8" max="8" width="17.8515625" style="0" customWidth="1"/>
    <col min="9" max="9" width="4.8515625" style="0" customWidth="1"/>
    <col min="10" max="10" width="17.28125" style="0" customWidth="1"/>
    <col min="11" max="11" width="17.00390625" style="0" customWidth="1"/>
    <col min="12" max="12" width="21.8515625" style="0" customWidth="1"/>
  </cols>
  <sheetData>
    <row r="1" ht="21">
      <c r="A1" s="13" t="s">
        <v>142</v>
      </c>
    </row>
    <row r="2" ht="18">
      <c r="A2" s="4" t="s">
        <v>183</v>
      </c>
    </row>
    <row r="3" ht="18.75">
      <c r="A3" s="70"/>
    </row>
    <row r="4" ht="18">
      <c r="A4" s="4" t="s">
        <v>269</v>
      </c>
    </row>
    <row r="5" ht="18.75">
      <c r="A5" s="70"/>
    </row>
    <row r="6" ht="18.75">
      <c r="A6" s="70"/>
    </row>
    <row r="7" ht="18.75">
      <c r="A7" s="75" t="s">
        <v>302</v>
      </c>
    </row>
    <row r="9" spans="8:10" ht="15">
      <c r="H9" s="207" t="s">
        <v>264</v>
      </c>
      <c r="I9" s="207"/>
      <c r="J9" s="207" t="s">
        <v>194</v>
      </c>
    </row>
    <row r="10" spans="8:10" ht="15">
      <c r="H10" s="207" t="s">
        <v>265</v>
      </c>
      <c r="I10" s="207"/>
      <c r="J10" s="207" t="s">
        <v>265</v>
      </c>
    </row>
    <row r="11" spans="8:10" ht="15">
      <c r="H11" s="207" t="s">
        <v>266</v>
      </c>
      <c r="I11" s="207"/>
      <c r="J11" s="207" t="s">
        <v>266</v>
      </c>
    </row>
    <row r="12" spans="8:10" ht="15">
      <c r="H12" s="207" t="s">
        <v>271</v>
      </c>
      <c r="I12" s="207"/>
      <c r="J12" s="207" t="s">
        <v>282</v>
      </c>
    </row>
    <row r="13" spans="1:10" ht="18.75">
      <c r="A13" s="70"/>
      <c r="B13" s="70"/>
      <c r="C13" s="70"/>
      <c r="D13" s="70"/>
      <c r="E13" s="70"/>
      <c r="F13" s="70"/>
      <c r="G13" s="70"/>
      <c r="H13" s="201" t="s">
        <v>188</v>
      </c>
      <c r="I13" s="201"/>
      <c r="J13" s="201" t="s">
        <v>188</v>
      </c>
    </row>
    <row r="14" spans="1:10" ht="18.75">
      <c r="A14" s="70"/>
      <c r="B14" s="70"/>
      <c r="C14" s="70"/>
      <c r="D14" s="70"/>
      <c r="E14" s="70"/>
      <c r="F14" s="70"/>
      <c r="G14" s="70"/>
      <c r="H14" s="77"/>
      <c r="J14" s="70"/>
    </row>
    <row r="15" spans="1:10" ht="18.75">
      <c r="A15" s="70"/>
      <c r="B15" s="70"/>
      <c r="C15" s="70"/>
      <c r="D15" s="70"/>
      <c r="E15" s="70"/>
      <c r="F15" s="70"/>
      <c r="G15" s="70"/>
      <c r="H15" s="114" t="s">
        <v>188</v>
      </c>
      <c r="J15" s="114" t="s">
        <v>188</v>
      </c>
    </row>
    <row r="16" spans="1:10" ht="18.75">
      <c r="A16" s="70" t="s">
        <v>118</v>
      </c>
      <c r="B16" s="70"/>
      <c r="C16" s="70"/>
      <c r="D16" s="70"/>
      <c r="E16" s="70"/>
      <c r="F16" s="70"/>
      <c r="G16" s="70"/>
      <c r="H16" s="187">
        <v>38620</v>
      </c>
      <c r="J16" s="162">
        <v>34611</v>
      </c>
    </row>
    <row r="17" spans="1:10" ht="18.75">
      <c r="A17" s="70"/>
      <c r="B17" s="70"/>
      <c r="C17" s="70"/>
      <c r="D17" s="70"/>
      <c r="E17" s="70"/>
      <c r="F17" s="70"/>
      <c r="G17" s="70"/>
      <c r="H17" s="114"/>
      <c r="J17" s="114"/>
    </row>
    <row r="18" spans="1:10" ht="18.75">
      <c r="A18" s="70"/>
      <c r="B18" s="70"/>
      <c r="C18" s="70"/>
      <c r="D18" s="70"/>
      <c r="E18" s="70"/>
      <c r="F18" s="70"/>
      <c r="G18" s="70"/>
      <c r="H18" s="114"/>
      <c r="J18" s="114"/>
    </row>
    <row r="19" spans="1:10" ht="18.75">
      <c r="A19" s="70" t="s">
        <v>119</v>
      </c>
      <c r="B19" s="70"/>
      <c r="C19" s="70"/>
      <c r="D19" s="70"/>
      <c r="E19" s="70"/>
      <c r="F19" s="70"/>
      <c r="G19" s="70"/>
      <c r="H19" s="188">
        <v>-3193</v>
      </c>
      <c r="J19" s="163">
        <v>-3863</v>
      </c>
    </row>
    <row r="20" spans="1:10" ht="18.75">
      <c r="A20" s="70"/>
      <c r="B20" s="70"/>
      <c r="C20" s="70"/>
      <c r="D20" s="70"/>
      <c r="E20" s="70"/>
      <c r="F20" s="70"/>
      <c r="G20" s="70"/>
      <c r="H20" s="189"/>
      <c r="J20" s="70"/>
    </row>
    <row r="21" spans="1:10" ht="18.75">
      <c r="A21" s="70" t="s">
        <v>105</v>
      </c>
      <c r="B21" s="70"/>
      <c r="C21" s="70"/>
      <c r="D21" s="70"/>
      <c r="E21" s="70"/>
      <c r="F21" s="70"/>
      <c r="G21" s="70"/>
      <c r="H21" s="189">
        <f>SUM(H16+H19)</f>
        <v>35427</v>
      </c>
      <c r="J21" s="115">
        <f>SUM(J16+J19)</f>
        <v>30748</v>
      </c>
    </row>
    <row r="22" spans="1:10" ht="18.75">
      <c r="A22" s="70"/>
      <c r="B22" s="70"/>
      <c r="C22" s="70"/>
      <c r="D22" s="70"/>
      <c r="E22" s="70"/>
      <c r="F22" s="70"/>
      <c r="G22" s="70"/>
      <c r="H22" s="189"/>
      <c r="J22" s="70"/>
    </row>
    <row r="23" spans="1:8" ht="18.75">
      <c r="A23" s="70"/>
      <c r="B23" s="70"/>
      <c r="C23" s="70"/>
      <c r="D23" s="70"/>
      <c r="E23" s="70"/>
      <c r="F23" s="70"/>
      <c r="G23" s="70"/>
      <c r="H23" s="82"/>
    </row>
    <row r="24" spans="1:10" ht="18.75">
      <c r="A24" s="70"/>
      <c r="B24" s="70"/>
      <c r="C24" s="70"/>
      <c r="D24" s="70"/>
      <c r="E24" s="70"/>
      <c r="F24" s="70"/>
      <c r="G24" s="70"/>
      <c r="H24" s="189"/>
      <c r="J24" s="70"/>
    </row>
    <row r="25" spans="1:10" ht="18.75">
      <c r="A25" s="70" t="s">
        <v>106</v>
      </c>
      <c r="B25" s="70"/>
      <c r="C25" s="70"/>
      <c r="D25" s="70"/>
      <c r="E25" s="70"/>
      <c r="F25" s="70"/>
      <c r="G25" s="70"/>
      <c r="H25" s="187">
        <v>-28349</v>
      </c>
      <c r="J25" s="164">
        <v>-23996</v>
      </c>
    </row>
    <row r="26" spans="1:10" ht="18.75">
      <c r="A26" s="70"/>
      <c r="B26" s="70"/>
      <c r="C26" s="70"/>
      <c r="D26" s="70"/>
      <c r="E26" s="70"/>
      <c r="F26" s="70"/>
      <c r="G26" s="70"/>
      <c r="H26" s="189"/>
      <c r="J26" s="70"/>
    </row>
    <row r="27" spans="1:10" ht="18.75">
      <c r="A27" s="70" t="s">
        <v>120</v>
      </c>
      <c r="B27" s="70"/>
      <c r="C27" s="70"/>
      <c r="D27" s="70"/>
      <c r="E27" s="70"/>
      <c r="F27" s="70"/>
      <c r="G27" s="70"/>
      <c r="H27" s="189"/>
      <c r="J27" s="70"/>
    </row>
    <row r="28" spans="1:10" ht="18.75">
      <c r="A28" s="70"/>
      <c r="B28" s="70"/>
      <c r="C28" s="70"/>
      <c r="D28" s="70"/>
      <c r="E28" s="70"/>
      <c r="F28" s="70"/>
      <c r="G28" s="70"/>
      <c r="H28" s="189"/>
      <c r="J28" s="70"/>
    </row>
    <row r="29" spans="1:10" ht="18.75">
      <c r="A29" s="70" t="s">
        <v>39</v>
      </c>
      <c r="B29" s="70"/>
      <c r="C29" s="70"/>
      <c r="D29" s="70"/>
      <c r="E29" s="70"/>
      <c r="F29" s="70"/>
      <c r="G29" s="70"/>
      <c r="H29" s="190">
        <v>-6480</v>
      </c>
      <c r="J29" s="209">
        <v>-5184</v>
      </c>
    </row>
    <row r="30" spans="1:10" ht="18.75">
      <c r="A30" s="70" t="s">
        <v>198</v>
      </c>
      <c r="B30" s="70"/>
      <c r="C30" s="70"/>
      <c r="D30" s="70"/>
      <c r="E30" s="70"/>
      <c r="F30" s="70"/>
      <c r="G30" s="70"/>
      <c r="H30" s="191">
        <v>-1959</v>
      </c>
      <c r="J30" s="210">
        <v>-4798</v>
      </c>
    </row>
    <row r="31" spans="1:10" ht="18.75">
      <c r="A31" s="70"/>
      <c r="B31" s="70"/>
      <c r="C31" s="70"/>
      <c r="D31" s="70"/>
      <c r="E31" s="70"/>
      <c r="F31" s="70"/>
      <c r="G31" s="70"/>
      <c r="H31" s="189"/>
      <c r="J31" s="70"/>
    </row>
    <row r="32" spans="1:10" ht="18.75">
      <c r="A32" s="70" t="s">
        <v>107</v>
      </c>
      <c r="B32" s="70"/>
      <c r="C32" s="70"/>
      <c r="D32" s="70"/>
      <c r="E32" s="70"/>
      <c r="F32" s="70"/>
      <c r="G32" s="70"/>
      <c r="H32" s="188">
        <f>SUM(H29:H30)</f>
        <v>-8439</v>
      </c>
      <c r="J32" s="163">
        <f>SUM(J29:J30)</f>
        <v>-9982</v>
      </c>
    </row>
    <row r="33" spans="1:10" ht="18.75">
      <c r="A33" s="70"/>
      <c r="B33" s="70"/>
      <c r="C33" s="70"/>
      <c r="D33" s="70"/>
      <c r="E33" s="70"/>
      <c r="F33" s="70"/>
      <c r="G33" s="70"/>
      <c r="H33" s="189"/>
      <c r="J33" s="70"/>
    </row>
    <row r="34" spans="1:10" ht="18.75">
      <c r="A34" s="70"/>
      <c r="B34" s="70"/>
      <c r="C34" s="70"/>
      <c r="D34" s="70"/>
      <c r="E34" s="70"/>
      <c r="F34" s="70"/>
      <c r="G34" s="70"/>
      <c r="H34" s="189"/>
      <c r="J34" s="70"/>
    </row>
    <row r="35" spans="1:10" ht="18.75">
      <c r="A35" s="70" t="s">
        <v>237</v>
      </c>
      <c r="B35" s="70"/>
      <c r="C35" s="70"/>
      <c r="D35" s="70"/>
      <c r="E35" s="70"/>
      <c r="F35" s="70"/>
      <c r="G35" s="70"/>
      <c r="H35" s="187">
        <f>SUM(H21+H25+H32)</f>
        <v>-1361</v>
      </c>
      <c r="J35" s="164">
        <f>SUM(J21+J25+J32)</f>
        <v>-3230</v>
      </c>
    </row>
    <row r="36" spans="1:10" ht="18.75">
      <c r="A36" s="70"/>
      <c r="B36" s="70"/>
      <c r="C36" s="70"/>
      <c r="D36" s="70"/>
      <c r="E36" s="70"/>
      <c r="F36" s="70"/>
      <c r="G36" s="70"/>
      <c r="H36" s="189"/>
      <c r="J36" s="70"/>
    </row>
    <row r="37" spans="1:10" ht="18.75">
      <c r="A37" s="70"/>
      <c r="B37" s="70"/>
      <c r="C37" s="70"/>
      <c r="D37" s="70"/>
      <c r="E37" s="70"/>
      <c r="F37" s="70"/>
      <c r="G37" s="70"/>
      <c r="H37" s="189"/>
      <c r="J37" s="70"/>
    </row>
    <row r="38" spans="1:10" ht="18.75">
      <c r="A38" s="70" t="s">
        <v>239</v>
      </c>
      <c r="B38" s="70"/>
      <c r="C38" s="70"/>
      <c r="D38" s="70"/>
      <c r="E38" s="70"/>
      <c r="F38" s="70"/>
      <c r="G38" s="70"/>
      <c r="H38" s="189">
        <v>21833</v>
      </c>
      <c r="J38" s="115">
        <v>10415</v>
      </c>
    </row>
    <row r="39" spans="1:10" ht="18.75">
      <c r="A39" s="70"/>
      <c r="B39" s="70"/>
      <c r="C39" s="70"/>
      <c r="D39" s="70"/>
      <c r="E39" s="70"/>
      <c r="F39" s="70"/>
      <c r="G39" s="70"/>
      <c r="H39" s="189"/>
      <c r="J39" s="70"/>
    </row>
    <row r="40" spans="1:10" ht="19.5" thickBot="1">
      <c r="A40" s="70" t="s">
        <v>303</v>
      </c>
      <c r="B40" s="70"/>
      <c r="C40" s="70"/>
      <c r="D40" s="70"/>
      <c r="E40" s="70"/>
      <c r="F40" s="70"/>
      <c r="G40" s="70"/>
      <c r="H40" s="192">
        <f>SUM(H35:H39)</f>
        <v>20472</v>
      </c>
      <c r="J40" s="211">
        <f>SUM(J35:J39)</f>
        <v>7185</v>
      </c>
    </row>
    <row r="41" spans="1:10" ht="19.5" thickTop="1">
      <c r="A41" s="70"/>
      <c r="B41" s="70"/>
      <c r="C41" s="70"/>
      <c r="D41" s="70"/>
      <c r="E41" s="70"/>
      <c r="F41" s="70"/>
      <c r="G41" s="70"/>
      <c r="H41" s="193"/>
      <c r="J41" s="70"/>
    </row>
    <row r="42" spans="1:8" ht="18.75">
      <c r="A42" s="70"/>
      <c r="B42" s="70"/>
      <c r="C42" s="70"/>
      <c r="D42" s="70"/>
      <c r="E42" s="70"/>
      <c r="F42" s="70"/>
      <c r="G42" s="70"/>
      <c r="H42" s="193"/>
    </row>
    <row r="43" ht="15">
      <c r="H43" s="194"/>
    </row>
    <row r="44" ht="15">
      <c r="A44" s="51" t="s">
        <v>238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8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L49"/>
  <sheetViews>
    <sheetView tabSelected="1" zoomScale="75" zoomScaleNormal="75" workbookViewId="0" topLeftCell="D1">
      <selection activeCell="L42" sqref="L42"/>
    </sheetView>
  </sheetViews>
  <sheetFormatPr defaultColWidth="9.140625" defaultRowHeight="15"/>
  <cols>
    <col min="5" max="5" width="17.421875" style="0" customWidth="1"/>
    <col min="6" max="6" width="21.28125" style="0" customWidth="1"/>
    <col min="7" max="7" width="5.421875" style="0" customWidth="1"/>
    <col min="8" max="8" width="19.57421875" style="0" customWidth="1"/>
    <col min="9" max="9" width="4.8515625" style="0" customWidth="1"/>
    <col min="10" max="10" width="23.57421875" style="0" customWidth="1"/>
    <col min="11" max="11" width="6.7109375" style="0" customWidth="1"/>
    <col min="12" max="12" width="21.8515625" style="0" customWidth="1"/>
  </cols>
  <sheetData>
    <row r="1" ht="21">
      <c r="A1" s="13" t="s">
        <v>142</v>
      </c>
    </row>
    <row r="2" ht="18">
      <c r="A2" s="4" t="s">
        <v>183</v>
      </c>
    </row>
    <row r="3" ht="18.75">
      <c r="A3" s="70"/>
    </row>
    <row r="4" ht="18">
      <c r="A4" s="4" t="s">
        <v>269</v>
      </c>
    </row>
    <row r="5" ht="18.75">
      <c r="A5" s="70"/>
    </row>
    <row r="6" ht="18.75">
      <c r="A6" s="70"/>
    </row>
    <row r="7" ht="18.75">
      <c r="A7" s="75" t="s">
        <v>304</v>
      </c>
    </row>
    <row r="9" spans="1:12" ht="15.75">
      <c r="A9" s="90"/>
      <c r="B9" s="90"/>
      <c r="C9" s="90"/>
      <c r="D9" s="90"/>
      <c r="E9" s="90"/>
      <c r="F9" s="215" t="s">
        <v>184</v>
      </c>
      <c r="G9" s="216"/>
      <c r="H9" s="217"/>
      <c r="I9" s="9"/>
      <c r="J9" s="215" t="s">
        <v>117</v>
      </c>
      <c r="K9" s="216"/>
      <c r="L9" s="217"/>
    </row>
    <row r="10" spans="1:12" ht="15.75">
      <c r="A10" s="90"/>
      <c r="B10" s="90"/>
      <c r="C10" s="90"/>
      <c r="D10" s="90"/>
      <c r="E10" s="90"/>
      <c r="F10" s="11" t="s">
        <v>185</v>
      </c>
      <c r="G10" s="12"/>
      <c r="H10" s="12" t="s">
        <v>194</v>
      </c>
      <c r="I10" s="9"/>
      <c r="J10" s="11" t="s">
        <v>185</v>
      </c>
      <c r="K10" s="91"/>
      <c r="L10" s="12" t="s">
        <v>89</v>
      </c>
    </row>
    <row r="11" spans="1:12" ht="15.75">
      <c r="A11" s="90"/>
      <c r="B11" s="90"/>
      <c r="C11" s="90"/>
      <c r="D11" s="90"/>
      <c r="E11" s="90"/>
      <c r="F11" s="112" t="s">
        <v>186</v>
      </c>
      <c r="G11" s="94"/>
      <c r="H11" s="94" t="s">
        <v>186</v>
      </c>
      <c r="I11" s="9"/>
      <c r="J11" s="11" t="s">
        <v>186</v>
      </c>
      <c r="K11" s="92"/>
      <c r="L11" s="3" t="s">
        <v>187</v>
      </c>
    </row>
    <row r="12" spans="1:12" ht="15.75">
      <c r="A12" s="90"/>
      <c r="B12" s="90"/>
      <c r="C12" s="90"/>
      <c r="D12" s="90"/>
      <c r="E12" s="90"/>
      <c r="F12" s="156" t="s">
        <v>305</v>
      </c>
      <c r="G12" s="111"/>
      <c r="H12" s="156" t="s">
        <v>305</v>
      </c>
      <c r="I12" s="9"/>
      <c r="J12" s="10" t="s">
        <v>90</v>
      </c>
      <c r="K12" s="91"/>
      <c r="L12" s="12" t="s">
        <v>245</v>
      </c>
    </row>
    <row r="13" spans="1:12" ht="15.75">
      <c r="A13" s="90"/>
      <c r="B13" s="90"/>
      <c r="C13" s="90"/>
      <c r="D13" s="90"/>
      <c r="E13" s="90"/>
      <c r="F13" s="11" t="s">
        <v>306</v>
      </c>
      <c r="G13" s="111"/>
      <c r="H13" s="3" t="s">
        <v>307</v>
      </c>
      <c r="I13" s="9"/>
      <c r="J13" s="11" t="s">
        <v>246</v>
      </c>
      <c r="K13" s="92"/>
      <c r="L13" s="3" t="s">
        <v>193</v>
      </c>
    </row>
    <row r="14" spans="1:12" ht="15.75">
      <c r="A14" s="90"/>
      <c r="B14" s="90"/>
      <c r="C14" s="90"/>
      <c r="D14" s="90"/>
      <c r="E14" s="90"/>
      <c r="F14" s="153" t="s">
        <v>271</v>
      </c>
      <c r="G14" s="92"/>
      <c r="H14" s="170" t="s">
        <v>282</v>
      </c>
      <c r="I14" s="9"/>
      <c r="J14" s="153" t="s">
        <v>271</v>
      </c>
      <c r="K14" s="92"/>
      <c r="L14" s="170" t="s">
        <v>282</v>
      </c>
    </row>
    <row r="15" spans="1:12" ht="15.75">
      <c r="A15" s="90"/>
      <c r="B15" s="90"/>
      <c r="C15" s="90"/>
      <c r="D15" s="90"/>
      <c r="E15" s="90"/>
      <c r="F15" s="157" t="s">
        <v>188</v>
      </c>
      <c r="G15" s="93"/>
      <c r="H15" s="93" t="s">
        <v>188</v>
      </c>
      <c r="I15" s="9"/>
      <c r="J15" s="157" t="s">
        <v>188</v>
      </c>
      <c r="K15" s="95"/>
      <c r="L15" s="94" t="s">
        <v>188</v>
      </c>
    </row>
    <row r="16" spans="1:12" ht="15.75">
      <c r="A16" s="90"/>
      <c r="B16" s="90"/>
      <c r="C16" s="90"/>
      <c r="D16" s="90"/>
      <c r="E16" s="90"/>
      <c r="F16" s="96"/>
      <c r="G16" s="96"/>
      <c r="H16" s="171"/>
      <c r="I16" s="97"/>
      <c r="J16" s="154"/>
      <c r="K16" s="98"/>
      <c r="L16" s="98"/>
    </row>
    <row r="17" spans="1:12" ht="15.75">
      <c r="A17" s="90"/>
      <c r="B17" s="90"/>
      <c r="C17" s="90"/>
      <c r="D17" s="90"/>
      <c r="E17" s="90"/>
      <c r="F17" s="98"/>
      <c r="G17" s="98"/>
      <c r="H17" s="98"/>
      <c r="I17" s="90"/>
      <c r="J17" s="155"/>
      <c r="K17" s="98"/>
      <c r="L17" s="98"/>
    </row>
    <row r="18" spans="1:12" ht="18">
      <c r="A18" s="90"/>
      <c r="B18" s="110" t="s">
        <v>13</v>
      </c>
      <c r="C18" s="90"/>
      <c r="D18" s="90"/>
      <c r="E18" s="90"/>
      <c r="F18" s="99">
        <v>244588</v>
      </c>
      <c r="G18" s="98"/>
      <c r="H18" s="99">
        <v>240857</v>
      </c>
      <c r="I18" s="90"/>
      <c r="J18" s="99">
        <v>701894</v>
      </c>
      <c r="K18" s="167"/>
      <c r="L18" s="99">
        <v>668344</v>
      </c>
    </row>
    <row r="19" spans="1:12" ht="15.75">
      <c r="A19" s="90"/>
      <c r="B19" s="110"/>
      <c r="C19" s="90"/>
      <c r="D19" s="90"/>
      <c r="E19" s="90"/>
      <c r="F19" s="98"/>
      <c r="G19" s="98"/>
      <c r="H19" s="100"/>
      <c r="I19" s="90"/>
      <c r="J19" s="167"/>
      <c r="K19" s="167"/>
      <c r="L19" s="100"/>
    </row>
    <row r="20" spans="1:12" ht="15.75">
      <c r="A20" s="90"/>
      <c r="B20" s="110"/>
      <c r="C20" s="90"/>
      <c r="D20" s="90"/>
      <c r="E20" s="90"/>
      <c r="F20" s="98"/>
      <c r="G20" s="98"/>
      <c r="H20" s="100"/>
      <c r="I20" s="90"/>
      <c r="J20" s="167"/>
      <c r="K20" s="167"/>
      <c r="L20" s="100"/>
    </row>
    <row r="21" spans="1:12" ht="15.75">
      <c r="A21" s="90"/>
      <c r="B21" s="110" t="s">
        <v>58</v>
      </c>
      <c r="C21" s="90"/>
      <c r="D21" s="90"/>
      <c r="E21" s="90"/>
      <c r="F21" s="100">
        <v>19146</v>
      </c>
      <c r="G21" s="98"/>
      <c r="H21" s="100">
        <v>18749</v>
      </c>
      <c r="I21" s="90"/>
      <c r="J21" s="100">
        <v>51735</v>
      </c>
      <c r="K21" s="167"/>
      <c r="L21" s="55">
        <v>47830</v>
      </c>
    </row>
    <row r="22" spans="1:12" ht="15.75">
      <c r="A22" s="90"/>
      <c r="B22" s="110"/>
      <c r="C22" s="90"/>
      <c r="D22" s="90"/>
      <c r="E22" s="90"/>
      <c r="F22" s="98"/>
      <c r="G22" s="98"/>
      <c r="H22" s="100"/>
      <c r="I22" s="90"/>
      <c r="J22" s="167"/>
      <c r="K22" s="167"/>
      <c r="L22" s="100"/>
    </row>
    <row r="23" spans="1:12" ht="15.75">
      <c r="A23" s="90"/>
      <c r="B23" s="110" t="s">
        <v>192</v>
      </c>
      <c r="C23" s="90"/>
      <c r="D23" s="90"/>
      <c r="E23" s="90"/>
      <c r="F23" s="101">
        <v>-4022</v>
      </c>
      <c r="G23" s="98"/>
      <c r="H23" s="101">
        <v>-4099</v>
      </c>
      <c r="I23" s="90"/>
      <c r="J23" s="101">
        <v>-12099</v>
      </c>
      <c r="K23" s="167"/>
      <c r="L23" s="212">
        <v>-10955</v>
      </c>
    </row>
    <row r="24" spans="1:12" ht="15.75">
      <c r="A24" s="90"/>
      <c r="B24" s="110"/>
      <c r="C24" s="90"/>
      <c r="D24" s="90"/>
      <c r="E24" s="90"/>
      <c r="F24" s="101"/>
      <c r="G24" s="98"/>
      <c r="H24" s="101"/>
      <c r="I24" s="90"/>
      <c r="J24" s="101"/>
      <c r="K24" s="167"/>
      <c r="L24" s="101"/>
    </row>
    <row r="25" spans="1:12" ht="15.75">
      <c r="A25" s="90"/>
      <c r="B25" s="110" t="s">
        <v>207</v>
      </c>
      <c r="C25" s="90"/>
      <c r="D25" s="90"/>
      <c r="E25" s="90"/>
      <c r="F25" s="101">
        <v>25</v>
      </c>
      <c r="G25" s="98"/>
      <c r="H25" s="101">
        <v>175</v>
      </c>
      <c r="I25" s="90"/>
      <c r="J25" s="101">
        <v>76</v>
      </c>
      <c r="K25" s="167"/>
      <c r="L25" s="213">
        <v>243</v>
      </c>
    </row>
    <row r="26" spans="1:12" ht="15.75">
      <c r="A26" s="90"/>
      <c r="B26" s="110"/>
      <c r="C26" s="90"/>
      <c r="D26" s="90"/>
      <c r="E26" s="90"/>
      <c r="F26" s="98"/>
      <c r="G26" s="98"/>
      <c r="H26" s="101"/>
      <c r="I26" s="90"/>
      <c r="J26" s="167"/>
      <c r="K26" s="167"/>
      <c r="L26" s="101"/>
    </row>
    <row r="27" spans="1:12" ht="15.75">
      <c r="A27" s="90"/>
      <c r="B27" s="110" t="s">
        <v>205</v>
      </c>
      <c r="C27" s="90"/>
      <c r="D27" s="90"/>
      <c r="E27" s="90"/>
      <c r="F27" s="101">
        <v>-1958</v>
      </c>
      <c r="G27" s="98"/>
      <c r="H27" s="101">
        <v>-1919</v>
      </c>
      <c r="I27" s="90"/>
      <c r="J27" s="101">
        <v>-6266</v>
      </c>
      <c r="K27" s="167"/>
      <c r="L27" s="212">
        <v>-6101</v>
      </c>
    </row>
    <row r="28" spans="1:12" ht="15.75">
      <c r="A28" s="90"/>
      <c r="B28" s="110"/>
      <c r="C28" s="90"/>
      <c r="D28" s="90"/>
      <c r="E28" s="90"/>
      <c r="F28" s="98"/>
      <c r="G28" s="98"/>
      <c r="H28" s="101"/>
      <c r="I28" s="90"/>
      <c r="J28" s="167"/>
      <c r="K28" s="167"/>
      <c r="L28" s="101"/>
    </row>
    <row r="29" spans="1:12" ht="18">
      <c r="A29" s="90"/>
      <c r="B29" s="110" t="s">
        <v>59</v>
      </c>
      <c r="C29" s="90"/>
      <c r="D29" s="90"/>
      <c r="E29" s="90"/>
      <c r="F29" s="102">
        <v>32</v>
      </c>
      <c r="G29" s="98"/>
      <c r="H29" s="102">
        <v>15</v>
      </c>
      <c r="I29" s="90"/>
      <c r="J29" s="102">
        <v>112</v>
      </c>
      <c r="K29" s="167"/>
      <c r="L29" s="99">
        <v>236</v>
      </c>
    </row>
    <row r="30" spans="1:12" ht="15.75">
      <c r="A30" s="90"/>
      <c r="B30" s="110"/>
      <c r="C30" s="90"/>
      <c r="D30" s="90"/>
      <c r="E30" s="90"/>
      <c r="F30" s="98"/>
      <c r="G30" s="98"/>
      <c r="H30" s="100"/>
      <c r="I30" s="90"/>
      <c r="J30" s="167"/>
      <c r="K30" s="167"/>
      <c r="L30" s="100"/>
    </row>
    <row r="31" spans="1:12" ht="15.75">
      <c r="A31" s="90"/>
      <c r="B31" s="110" t="s">
        <v>60</v>
      </c>
      <c r="C31" s="90"/>
      <c r="D31" s="90"/>
      <c r="E31" s="90"/>
      <c r="F31" s="100">
        <f>SUM(F21:F29)</f>
        <v>13223</v>
      </c>
      <c r="G31" s="100"/>
      <c r="H31" s="100">
        <f>SUM(H21:H29)</f>
        <v>12921</v>
      </c>
      <c r="I31" s="90"/>
      <c r="J31" s="100">
        <f>SUM(J21:J29)</f>
        <v>33558</v>
      </c>
      <c r="K31" s="100"/>
      <c r="L31" s="100">
        <f>SUM(L21:L29)</f>
        <v>31253</v>
      </c>
    </row>
    <row r="32" spans="1:12" ht="15.75">
      <c r="A32" s="90"/>
      <c r="B32" s="110"/>
      <c r="C32" s="90"/>
      <c r="D32" s="90"/>
      <c r="E32" s="90"/>
      <c r="F32" s="98"/>
      <c r="G32" s="98"/>
      <c r="H32" s="100"/>
      <c r="I32" s="90"/>
      <c r="J32" s="167"/>
      <c r="K32" s="167"/>
      <c r="L32" s="100"/>
    </row>
    <row r="33" spans="1:12" ht="15.75">
      <c r="A33" s="90"/>
      <c r="B33" s="110" t="s">
        <v>63</v>
      </c>
      <c r="C33" s="90"/>
      <c r="D33" s="90"/>
      <c r="E33" s="90"/>
      <c r="F33" s="103">
        <v>-1989</v>
      </c>
      <c r="G33" s="98"/>
      <c r="H33" s="103">
        <v>-3268</v>
      </c>
      <c r="I33" s="90"/>
      <c r="J33" s="103">
        <v>-5460</v>
      </c>
      <c r="K33" s="167"/>
      <c r="L33" s="103">
        <v>-7904</v>
      </c>
    </row>
    <row r="34" spans="1:12" ht="15.75">
      <c r="A34" s="90"/>
      <c r="B34" s="110"/>
      <c r="C34" s="90"/>
      <c r="D34" s="90"/>
      <c r="E34" s="90"/>
      <c r="F34" s="98"/>
      <c r="G34" s="98"/>
      <c r="H34" s="103"/>
      <c r="I34" s="90"/>
      <c r="J34" s="167"/>
      <c r="K34" s="167"/>
      <c r="L34" s="103"/>
    </row>
    <row r="35" spans="1:12" ht="15.75">
      <c r="A35" s="90"/>
      <c r="B35" s="110" t="s">
        <v>61</v>
      </c>
      <c r="C35" s="90"/>
      <c r="D35" s="90"/>
      <c r="E35" s="90"/>
      <c r="F35" s="100">
        <f>SUM(F31:F33)</f>
        <v>11234</v>
      </c>
      <c r="G35" s="100"/>
      <c r="H35" s="100">
        <f>SUM(H31:H33)</f>
        <v>9653</v>
      </c>
      <c r="I35" s="90"/>
      <c r="J35" s="100">
        <f>SUM(J31:J33)</f>
        <v>28098</v>
      </c>
      <c r="K35" s="100"/>
      <c r="L35" s="100">
        <f>SUM(L31:L33)</f>
        <v>23349</v>
      </c>
    </row>
    <row r="36" spans="1:12" ht="15.75">
      <c r="A36" s="90"/>
      <c r="B36" s="110"/>
      <c r="C36" s="90"/>
      <c r="D36" s="90"/>
      <c r="E36" s="90"/>
      <c r="F36" s="98"/>
      <c r="G36" s="98"/>
      <c r="H36" s="100"/>
      <c r="I36" s="90"/>
      <c r="J36" s="167"/>
      <c r="K36" s="167"/>
      <c r="L36" s="100"/>
    </row>
    <row r="37" spans="1:12" ht="15.75">
      <c r="A37" s="90"/>
      <c r="B37" s="110" t="s">
        <v>62</v>
      </c>
      <c r="C37" s="90"/>
      <c r="D37" s="90"/>
      <c r="E37" s="90"/>
      <c r="F37" s="101">
        <v>-732</v>
      </c>
      <c r="G37" s="98"/>
      <c r="H37" s="172">
        <v>-1000</v>
      </c>
      <c r="I37" s="90"/>
      <c r="J37" s="101">
        <v>-1761</v>
      </c>
      <c r="K37" s="167"/>
      <c r="L37" s="172">
        <v>-2419</v>
      </c>
    </row>
    <row r="38" spans="1:12" ht="15.75">
      <c r="A38" s="90"/>
      <c r="B38" s="110"/>
      <c r="C38" s="90"/>
      <c r="D38" s="90"/>
      <c r="E38" s="90"/>
      <c r="F38" s="98"/>
      <c r="G38" s="98"/>
      <c r="H38" s="7"/>
      <c r="I38" s="90"/>
      <c r="J38" s="167"/>
      <c r="K38" s="167"/>
      <c r="L38" s="103"/>
    </row>
    <row r="39" spans="1:12" ht="16.5" thickBot="1">
      <c r="A39" s="90"/>
      <c r="B39" s="110" t="s">
        <v>64</v>
      </c>
      <c r="C39" s="90"/>
      <c r="D39" s="90"/>
      <c r="E39" s="90"/>
      <c r="F39" s="104">
        <f>SUM(F35:F37)</f>
        <v>10502</v>
      </c>
      <c r="G39" s="98"/>
      <c r="H39" s="104">
        <f>SUM(H35:H37)</f>
        <v>8653</v>
      </c>
      <c r="I39" s="90"/>
      <c r="J39" s="104">
        <f>SUM(J35:J37)</f>
        <v>26337</v>
      </c>
      <c r="K39" s="167"/>
      <c r="L39" s="104">
        <f>SUM(L35:L37)</f>
        <v>20930</v>
      </c>
    </row>
    <row r="40" spans="1:12" ht="16.5" thickTop="1">
      <c r="A40" s="90"/>
      <c r="B40" s="110"/>
      <c r="C40" s="90"/>
      <c r="D40" s="90"/>
      <c r="E40" s="90"/>
      <c r="F40" s="98"/>
      <c r="G40" s="98"/>
      <c r="H40" s="98"/>
      <c r="I40" s="90"/>
      <c r="J40" s="167"/>
      <c r="K40" s="167"/>
      <c r="L40" s="167"/>
    </row>
    <row r="41" spans="1:12" ht="15.75">
      <c r="A41" s="90"/>
      <c r="B41" s="110" t="s">
        <v>67</v>
      </c>
      <c r="C41" s="90"/>
      <c r="D41" s="90"/>
      <c r="E41" s="90"/>
      <c r="F41" s="98"/>
      <c r="G41" s="98"/>
      <c r="H41" s="98"/>
      <c r="I41" s="90"/>
      <c r="J41" s="167"/>
      <c r="K41" s="167"/>
      <c r="L41" s="167"/>
    </row>
    <row r="42" spans="1:12" ht="16.5" thickBot="1">
      <c r="A42" s="90"/>
      <c r="B42" s="110" t="s">
        <v>68</v>
      </c>
      <c r="C42" s="90"/>
      <c r="D42" s="90"/>
      <c r="E42" s="90"/>
      <c r="F42" s="151">
        <f>SUM(F39/150000)*100</f>
        <v>7.001333333333333</v>
      </c>
      <c r="G42" s="105"/>
      <c r="H42" s="181">
        <f>SUM(H39/150000*100)</f>
        <v>5.768666666666666</v>
      </c>
      <c r="I42" s="106"/>
      <c r="J42" s="151">
        <f>SUM(J39/150000)*100</f>
        <v>17.558</v>
      </c>
      <c r="K42" s="105"/>
      <c r="L42" s="151">
        <f>SUM(L39/150000)*100</f>
        <v>13.953333333333335</v>
      </c>
    </row>
    <row r="43" spans="1:12" ht="16.5" thickTop="1">
      <c r="A43" s="90"/>
      <c r="B43" s="110"/>
      <c r="C43" s="90"/>
      <c r="D43" s="90"/>
      <c r="E43" s="90"/>
      <c r="F43" s="98"/>
      <c r="G43" s="98"/>
      <c r="H43" s="98"/>
      <c r="I43" s="90"/>
      <c r="J43" s="167"/>
      <c r="K43" s="167"/>
      <c r="L43" s="167">
        <f>'[1]Condensed PL-30.9.02'!J43</f>
        <v>0</v>
      </c>
    </row>
    <row r="44" spans="1:12" ht="16.5" thickBot="1">
      <c r="A44" s="90"/>
      <c r="B44" s="110" t="s">
        <v>69</v>
      </c>
      <c r="C44" s="90"/>
      <c r="D44" s="90"/>
      <c r="E44" s="90"/>
      <c r="F44" s="107" t="s">
        <v>65</v>
      </c>
      <c r="G44" s="98"/>
      <c r="H44" s="107" t="str">
        <f>'[1]Condensed PL-30.9.02'!F44</f>
        <v>NA</v>
      </c>
      <c r="I44" s="90"/>
      <c r="J44" s="168" t="str">
        <f>'[1]Condensed PL-31.12.04'!F44</f>
        <v>NA</v>
      </c>
      <c r="K44" s="167"/>
      <c r="L44" s="168" t="str">
        <f>'[1]Condensed PL-30.9.02'!J44</f>
        <v>NA</v>
      </c>
    </row>
    <row r="45" spans="1:12" ht="16.5" thickTop="1">
      <c r="A45" s="90"/>
      <c r="B45" s="90"/>
      <c r="C45" s="90"/>
      <c r="D45" s="90"/>
      <c r="E45" s="90"/>
      <c r="F45" s="108"/>
      <c r="G45" s="108"/>
      <c r="H45" s="109"/>
      <c r="I45" s="97"/>
      <c r="J45" s="169"/>
      <c r="K45" s="169"/>
      <c r="L45" s="173"/>
    </row>
    <row r="47" ht="15">
      <c r="B47" s="51" t="s">
        <v>247</v>
      </c>
    </row>
    <row r="48" ht="15">
      <c r="B48" s="51"/>
    </row>
    <row r="49" ht="15">
      <c r="B49" s="51" t="s">
        <v>66</v>
      </c>
    </row>
  </sheetData>
  <sheetProtection/>
  <mergeCells count="2">
    <mergeCell ref="F9:H9"/>
    <mergeCell ref="J9:L9"/>
  </mergeCells>
  <printOptions/>
  <pageMargins left="0.75" right="0.75" top="1" bottom="1" header="0.5" footer="0.5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yvonneng</cp:lastModifiedBy>
  <cp:lastPrinted>2005-02-21T23:36:01Z</cp:lastPrinted>
  <dcterms:created xsi:type="dcterms:W3CDTF">1999-09-21T04:40:59Z</dcterms:created>
  <dcterms:modified xsi:type="dcterms:W3CDTF">2005-02-24T09:09:42Z</dcterms:modified>
  <cp:category/>
  <cp:version/>
  <cp:contentType/>
  <cp:contentStatus/>
</cp:coreProperties>
</file>